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49" firstSheet="5" activeTab="5"/>
  </bookViews>
  <sheets>
    <sheet name="皮山县" sheetId="1" r:id="rId1"/>
    <sheet name="总表" sheetId="2" r:id="rId2"/>
    <sheet name="墨玉县" sheetId="3" state="hidden" r:id="rId3"/>
    <sheet name="和田县" sheetId="4" state="hidden" r:id="rId4"/>
    <sheet name="洛浦县" sheetId="5" state="hidden" r:id="rId5"/>
    <sheet name="策勒县" sheetId="6" r:id="rId6"/>
    <sheet name="于田县" sheetId="7" state="hidden" r:id="rId7"/>
    <sheet name="民丰县" sheetId="8" state="hidden" r:id="rId8"/>
    <sheet name="和田市" sheetId="9" state="hidden" r:id="rId9"/>
    <sheet name="地区本级" sheetId="10" state="hidden" r:id="rId10"/>
  </sheets>
  <externalReferences>
    <externalReference r:id="rId11"/>
  </externalReferences>
  <definedNames>
    <definedName name="_xlnm.Print_Titles" localSheetId="1">总表!$A:B</definedName>
    <definedName name="_xlnm.Print_Titles" localSheetId="0">皮山县!$A$4:II6</definedName>
    <definedName name="_xlnm.Print_Titles" localSheetId="2">墨玉县!$A$4:IH6</definedName>
    <definedName name="_xlnm.Print_Titles" localSheetId="3">和田县!$A$4:II6</definedName>
    <definedName name="_xlnm.Print_Titles" localSheetId="4">洛浦县!$A$3:II6</definedName>
    <definedName name="_xlnm.Print_Titles" localSheetId="6">于田县!$A$4:II6</definedName>
    <definedName name="_xlnm.Print_Titles" localSheetId="8">和田市!$A$4:II6</definedName>
    <definedName name="_xlnm.Print_Area" localSheetId="5">策勒县!$A$1:$P$17</definedName>
  </definedNames>
  <calcPr calcId="144525"/>
</workbook>
</file>

<file path=xl/sharedStrings.xml><?xml version="1.0" encoding="utf-8"?>
<sst xmlns="http://schemas.openxmlformats.org/spreadsheetml/2006/main" count="2012" uniqueCount="529">
  <si>
    <t xml:space="preserve"> 皮山县2018年地方政府新增一般债券需求项目表</t>
  </si>
  <si>
    <t>单位：万元</t>
  </si>
  <si>
    <t>序号</t>
  </si>
  <si>
    <t>区划名称</t>
  </si>
  <si>
    <t>区划编码</t>
  </si>
  <si>
    <t>项目基本情况</t>
  </si>
  <si>
    <t>项目总概算</t>
  </si>
  <si>
    <t>2018年拟投资规模</t>
  </si>
  <si>
    <t xml:space="preserve">  形成支出数</t>
  </si>
  <si>
    <t>截止目前余额</t>
  </si>
  <si>
    <t>项目单位</t>
  </si>
  <si>
    <t>项目名称</t>
  </si>
  <si>
    <t>项目类型</t>
  </si>
  <si>
    <t>项目性质（有收益/无收益）</t>
  </si>
  <si>
    <t>建设状态</t>
  </si>
  <si>
    <t>立项年度</t>
  </si>
  <si>
    <t>建设期限（年）</t>
  </si>
  <si>
    <t>立项审批依据</t>
  </si>
  <si>
    <t>立项审批级次</t>
  </si>
  <si>
    <t>开工日期</t>
  </si>
  <si>
    <t>竣工日期</t>
  </si>
  <si>
    <t>管理使用单位全称</t>
  </si>
  <si>
    <t>单位项目负责人</t>
  </si>
  <si>
    <t>负责人联系电话</t>
  </si>
  <si>
    <t>主管部门</t>
  </si>
  <si>
    <t>合计</t>
  </si>
  <si>
    <t>申请地方政府新增一般债券规模</t>
  </si>
  <si>
    <t>截止8月10日</t>
  </si>
  <si>
    <t>8月11日-8月20日</t>
  </si>
  <si>
    <t>8月21日-8月31日</t>
  </si>
  <si>
    <t>9月1日-9月10日</t>
  </si>
  <si>
    <t>9月11日-9月20日</t>
  </si>
  <si>
    <t>9月21日-9月30日</t>
  </si>
  <si>
    <t>10月1日-10月10日</t>
  </si>
  <si>
    <t>10月11日-10月20日</t>
  </si>
  <si>
    <t>10月21日-10月31日</t>
  </si>
  <si>
    <t>-</t>
  </si>
  <si>
    <t>皮山县脱贫攻坚债券项目小计</t>
  </si>
  <si>
    <t>皮山县</t>
  </si>
  <si>
    <t>皮山县农牧兽医局</t>
  </si>
  <si>
    <t>和田青驴繁育中心</t>
  </si>
  <si>
    <t>150199其他农村建设</t>
  </si>
  <si>
    <t>有收益</t>
  </si>
  <si>
    <t>县级</t>
  </si>
  <si>
    <t>沙特尔·加帕尔</t>
  </si>
  <si>
    <t>1001  农业部门</t>
  </si>
  <si>
    <t>皮山县水利局</t>
  </si>
  <si>
    <t>皮山县桑株河流域四乡镇农村饮水安全巩固提升工程</t>
  </si>
  <si>
    <t>1503水利建设</t>
  </si>
  <si>
    <t>已立项审批</t>
  </si>
  <si>
    <t>和发改项目[2018]36号</t>
  </si>
  <si>
    <t>市级</t>
  </si>
  <si>
    <t>皮山县农村供水总站</t>
  </si>
  <si>
    <t>王华</t>
  </si>
  <si>
    <t>1003  水利部门</t>
  </si>
  <si>
    <t>易地扶贫搬迁饮水管道项目</t>
  </si>
  <si>
    <t>无收益</t>
  </si>
  <si>
    <t>已完工</t>
  </si>
  <si>
    <t>皮发改（2017）173号</t>
  </si>
  <si>
    <t>皮山县发改委</t>
  </si>
  <si>
    <t>皮山县2016年易地扶贫搬迁项目</t>
  </si>
  <si>
    <t>150101易地扶贫搬迁</t>
  </si>
  <si>
    <t>和发改农经（2016）50号</t>
  </si>
  <si>
    <t>皮山县扶贫开发投资有限公司</t>
  </si>
  <si>
    <t>刘刚</t>
  </si>
  <si>
    <t>0104  发展与改革部门</t>
  </si>
  <si>
    <t>皮山县2017年易地扶贫搬迁项目</t>
  </si>
  <si>
    <t>在建状态</t>
  </si>
  <si>
    <t>和发改农经（2017）22号
和发改农经（2018）3号</t>
  </si>
  <si>
    <t>皮山县2018年易地扶贫搬迁项目</t>
  </si>
  <si>
    <t>和发改农经（2018）64号</t>
  </si>
  <si>
    <t>其他一般债券项目小计</t>
  </si>
  <si>
    <t>皮山县职业技能教育服务管理局</t>
  </si>
  <si>
    <t>皮山县教育转化中心A区基地建设及配套设施建设项目</t>
  </si>
  <si>
    <t>802公共安全部门场所建设</t>
  </si>
  <si>
    <t>已竣工决算</t>
  </si>
  <si>
    <t>皮发改函【2017】8号</t>
  </si>
  <si>
    <t>刘建明</t>
  </si>
  <si>
    <t>13399792688</t>
  </si>
  <si>
    <t>0299  其他公共安全部门</t>
  </si>
  <si>
    <t>皮山县教育转化中心A、B、C、D、E区设备提升改造项目</t>
  </si>
  <si>
    <t>皮发改函【2017】7号</t>
  </si>
  <si>
    <t>皮山县教育转化中心A、B、C、D、E区改造项目</t>
  </si>
  <si>
    <t>教育转化中心实训基地建设项目</t>
  </si>
  <si>
    <t>0802公共安全部门场所建设</t>
  </si>
  <si>
    <t>皮发改函【2018】7号</t>
  </si>
  <si>
    <t>皮山县公安局</t>
  </si>
  <si>
    <t>便民服务站</t>
  </si>
  <si>
    <t>停缓建</t>
  </si>
  <si>
    <t>皮发改函【2017】48、49号</t>
  </si>
  <si>
    <t>何军</t>
  </si>
  <si>
    <t>18095929955</t>
  </si>
  <si>
    <t>0201  公安部门</t>
  </si>
  <si>
    <t>皮山县政法委</t>
  </si>
  <si>
    <t>社会面防控项目</t>
  </si>
  <si>
    <t>皮发改函【2017】65号</t>
  </si>
  <si>
    <t>李启江</t>
  </si>
  <si>
    <t>18690336097</t>
  </si>
  <si>
    <t>和田地区2018年地方政府新增一般债券需求项目表（汇总）</t>
  </si>
  <si>
    <t>制表：地区财政局</t>
  </si>
  <si>
    <t>截止时间：2018年8月31日</t>
  </si>
  <si>
    <t>截止时间：2018年8月20日</t>
  </si>
  <si>
    <t>县市</t>
  </si>
  <si>
    <t>一、脱贫攻坚债劵项目（新财扶[2018]21号）</t>
  </si>
  <si>
    <t>二、其他一般债劵项目（新财预[2018]74号）</t>
  </si>
  <si>
    <t>小计</t>
  </si>
  <si>
    <t>1、脱贫攻坚项目资金</t>
  </si>
  <si>
    <t>2、农村安全饮水工程资金</t>
  </si>
  <si>
    <t>3、2017年异地扶贫搬迁资金</t>
  </si>
  <si>
    <t>4、2018年新增异地扶贫搬迁</t>
  </si>
  <si>
    <t>1、教培中心</t>
  </si>
  <si>
    <t>2、教培实训基地</t>
  </si>
  <si>
    <t>3、便民服务站</t>
  </si>
  <si>
    <t>4、社会面防控</t>
  </si>
  <si>
    <t>5、地区本级公益性项目</t>
  </si>
  <si>
    <t>到位资金</t>
  </si>
  <si>
    <t>已形成支出</t>
  </si>
  <si>
    <t>结余</t>
  </si>
  <si>
    <t>和田地区</t>
  </si>
  <si>
    <t>墨玉县</t>
  </si>
  <si>
    <t>和田县</t>
  </si>
  <si>
    <t>洛浦县</t>
  </si>
  <si>
    <t>策勒县</t>
  </si>
  <si>
    <t>于田县</t>
  </si>
  <si>
    <t>民丰县</t>
  </si>
  <si>
    <t>和田市</t>
  </si>
  <si>
    <t>本级</t>
  </si>
  <si>
    <t>备注：1、本表10天1次，请按时上报；</t>
  </si>
  <si>
    <t>2、支出数反映直接支付倒企业或施工单位的支出数，结余在财政专户、预算单位、平台公司视同未支出；</t>
  </si>
  <si>
    <t>3、各县市先报送此总表, 对应倒每个具体项目的明细表，各县市先做好备案，地区随时要求报送，总表和明细表务必一致；</t>
  </si>
  <si>
    <t>4、形成支出的，请县市随时准备好相关支出凭证，待查。</t>
  </si>
  <si>
    <t>墨玉县2018年地方政府新增一般债券需求项目表</t>
  </si>
  <si>
    <t>脱贫攻坚债券项目小计</t>
  </si>
  <si>
    <t>墨玉县水利局</t>
  </si>
  <si>
    <t>墨玉县西片区四乡水厂及管网改扩建工程</t>
  </si>
  <si>
    <t>040401供水</t>
  </si>
  <si>
    <t>和发改项目【2018】22号</t>
  </si>
  <si>
    <t>艾海提江</t>
  </si>
  <si>
    <t>墨玉县畜牧局</t>
  </si>
  <si>
    <t>墨玉县“种子号工程”基础设施及配套</t>
  </si>
  <si>
    <t>99其他</t>
  </si>
  <si>
    <t>京援和指[2018]49号、50号、51号</t>
  </si>
  <si>
    <t>艾尼瓦尔</t>
  </si>
  <si>
    <t>墨玉县南片区水源地垃圾收集及清运工程建设项目及污水处理工程建设项目</t>
  </si>
  <si>
    <t>040406污水处理</t>
  </si>
  <si>
    <t>墨发改项目【2018】162号</t>
  </si>
  <si>
    <t>墨玉县住建局</t>
  </si>
  <si>
    <t>墨玉县易地搬迁（县域）农贸市场建设项目</t>
  </si>
  <si>
    <t>墨发改项目【2018】164号</t>
  </si>
  <si>
    <t>白志峰</t>
  </si>
  <si>
    <t>09城乡社区部门</t>
  </si>
  <si>
    <t>墨玉县2017年易地扶贫搬迁项目基础设施配套建设项目</t>
  </si>
  <si>
    <t>墨发改项目【2018】165号</t>
  </si>
  <si>
    <t>墨玉县发展和改革委员会</t>
  </si>
  <si>
    <t>墨玉县光伏扶贫项目</t>
  </si>
  <si>
    <t>150102农村电网完善</t>
  </si>
  <si>
    <t>墨发改备【2018】139号</t>
  </si>
  <si>
    <t>许良</t>
  </si>
  <si>
    <t>墨玉县2017年易地扶贫搬迁工程（墨玉县—民丰县）配套基础设施建设项目</t>
  </si>
  <si>
    <t>和发改农经【2017】99号</t>
  </si>
  <si>
    <t>墨玉县经贸委</t>
  </si>
  <si>
    <t>墨玉县扶贫车间建设项目</t>
  </si>
  <si>
    <t>墨发改项目【2018】166号</t>
  </si>
  <si>
    <t>舒畅</t>
  </si>
  <si>
    <t>0112  商贸部门</t>
  </si>
  <si>
    <t>墨玉县环境保护局</t>
  </si>
  <si>
    <t>墨玉县乡镇垃圾压缩中转站及集中存放点建设项目</t>
  </si>
  <si>
    <t>040407垃圾处理</t>
  </si>
  <si>
    <t>蒋聆</t>
  </si>
  <si>
    <t>08节能环保部门</t>
  </si>
  <si>
    <t>墨玉县交通运输局</t>
  </si>
  <si>
    <t>墨玉县农村公路建设项目</t>
  </si>
  <si>
    <t>0204农村公路</t>
  </si>
  <si>
    <t>墨发改备案[2017]39号</t>
  </si>
  <si>
    <t>麦麦提·萨地克</t>
  </si>
  <si>
    <t>11交通运输部门</t>
  </si>
  <si>
    <t>墨玉县教育局</t>
  </si>
  <si>
    <t>墨玉县2017年学前双语幼儿园</t>
  </si>
  <si>
    <t>0905学龄前教育</t>
  </si>
  <si>
    <t>墨发改项目[2016]211号</t>
  </si>
  <si>
    <t>谭晓宏</t>
  </si>
  <si>
    <t>03教育部门</t>
  </si>
  <si>
    <t>墨玉县职业技能教育培训服务管理局</t>
  </si>
  <si>
    <t>墨玉县职业技能培训中心标准化厂房及附属配套设施建设项目</t>
  </si>
  <si>
    <t>墨发改项目（2018）153号</t>
  </si>
  <si>
    <t>陈涛</t>
  </si>
  <si>
    <t>0204  司法部门</t>
  </si>
  <si>
    <t>墨玉县发改委</t>
  </si>
  <si>
    <t>2016-2017年易地扶贫搬迁项目</t>
  </si>
  <si>
    <t>2018年新增易地搬迁项目</t>
  </si>
  <si>
    <t>墨玉县教育转化中心建设及附属配套设施建设项目（一期）（原第十二区续建）</t>
  </si>
  <si>
    <t>墨发改项目（2017）28号</t>
  </si>
  <si>
    <t>墨玉县教育转化中心建设及附属配套设施建设项目（二期）（原第十二区续建）</t>
  </si>
  <si>
    <t>墨发改项目（2017）102号</t>
  </si>
  <si>
    <t>墨玉县教育培训中心建设及值班室安检通道改造建设项目（第1--12区改造续建）</t>
  </si>
  <si>
    <t>墨发改项目（2017）245号</t>
  </si>
  <si>
    <t>墨玉县第四区培训中心B区改造、第三区培训中心二期改造、及各培训中心宿舍楼、团圆房及亲情会见室建设项目（原第十二区续建）</t>
  </si>
  <si>
    <t>墨发改项目（2018）142号</t>
  </si>
  <si>
    <t>墨玉县职业技能培训中心实训基地第二区项目建设及附属配套设施建设项目（火车站）</t>
  </si>
  <si>
    <t>墨发改项目（2018）141号</t>
  </si>
  <si>
    <t>墨玉县职业技能培训中心实训基地第一区项目建设及附属配套设施建设项目</t>
  </si>
  <si>
    <t>墨玉县职业技能培训中心实训基地第五区、原第一区及第三区项目建设及附属配套设施建设项目</t>
  </si>
  <si>
    <t>墨玉县公安局</t>
  </si>
  <si>
    <t>便民服务站及强管区建设项目</t>
  </si>
  <si>
    <t>墨发改项目【2017】181号、县长办公会议纪要【2017】第10期</t>
  </si>
  <si>
    <t>刘勇</t>
  </si>
  <si>
    <t>根据十八届三中四中全会关于“加强社会综合治理，创新立体化社会治安防控体系,依法严密防范和惩治各类违法犯罪活动”等政策要求及国家相关规定</t>
  </si>
  <si>
    <t>和田县2018年地方政府新增一般债券需求项目表</t>
  </si>
  <si>
    <t>和田县商经委</t>
  </si>
  <si>
    <t>和田县深贫村扶贫车间、村集体经济（门面房建设）一体工程</t>
  </si>
  <si>
    <t>150105深度贫困地区基础设施建设</t>
  </si>
  <si>
    <t>和县商经字〔2018〕11号</t>
  </si>
  <si>
    <t>陈强</t>
  </si>
  <si>
    <t>和田县农牧局</t>
  </si>
  <si>
    <t>和田县鸽舍及配套</t>
  </si>
  <si>
    <t>和县农业字〔2018〕27号</t>
  </si>
  <si>
    <t>石家龙</t>
  </si>
  <si>
    <t>和田县扶贫办</t>
  </si>
  <si>
    <t>和田县贫困户人居环境改善提升工程</t>
  </si>
  <si>
    <t>和县扶办字〔2018〕44号</t>
  </si>
  <si>
    <t>程昌国</t>
  </si>
  <si>
    <t>1004  扶贫部门</t>
  </si>
  <si>
    <t>和田县设施农业大棚续建工程</t>
  </si>
  <si>
    <t>和县农业字〔2018〕28号</t>
  </si>
  <si>
    <t>和田县水利局</t>
  </si>
  <si>
    <t>和田县渠系建设工程</t>
  </si>
  <si>
    <t>和县水字〔2018〕21号</t>
  </si>
  <si>
    <t>藤光和</t>
  </si>
  <si>
    <t>和田县交通局</t>
  </si>
  <si>
    <t>乡村道路建设工程</t>
  </si>
  <si>
    <t>和县交字〔2018〕31号</t>
  </si>
  <si>
    <t>李志华</t>
  </si>
  <si>
    <t>1101  公路水路运输部门</t>
  </si>
  <si>
    <t>易地扶贫点搬迁道路建设工程</t>
  </si>
  <si>
    <t>和县交字〔2018〕32号</t>
  </si>
  <si>
    <t>和田县发改委</t>
  </si>
  <si>
    <t>和田2018年易地扶贫搬迁点配套小学幼儿园建设工程</t>
  </si>
  <si>
    <t>和县发改〔2018〕77号</t>
  </si>
  <si>
    <t>宋强</t>
  </si>
  <si>
    <t>和田2018年易地扶贫搬迁点农村污水处理工程</t>
  </si>
  <si>
    <t>和县发改〔2018〕78号</t>
  </si>
  <si>
    <t>和田县深度贫困村饮水安全工程</t>
  </si>
  <si>
    <t>和田扶项批字[2018]6号</t>
  </si>
  <si>
    <t>和田县色格孜库勒乡农村饮水安全改扩建工程</t>
  </si>
  <si>
    <t>150104农村饮水安全</t>
  </si>
  <si>
    <t>和农改项目[2017]71号</t>
  </si>
  <si>
    <t>和县发改【2017】</t>
  </si>
  <si>
    <t>张革令</t>
  </si>
  <si>
    <t>2018年易地扶贫搬迁项目</t>
  </si>
  <si>
    <t>和田县职业技能教育服务管理局</t>
  </si>
  <si>
    <t>和田县教育培训中心各区基础设施改造项目</t>
  </si>
  <si>
    <t>和县发改【2017】19号</t>
  </si>
  <si>
    <t>崔主任</t>
  </si>
  <si>
    <t>教育转化中心基础建设附属建设项目</t>
  </si>
  <si>
    <t>和田县教育培训第一中心综合基地建设项目</t>
  </si>
  <si>
    <t>3月10日、3月27日地区干部大会会议精神</t>
  </si>
  <si>
    <t>和田县教育培训第二中心综合基地建设项目</t>
  </si>
  <si>
    <t>职业技能教育培训中心实训基地厂房建设项目</t>
  </si>
  <si>
    <t>和田县统战部</t>
  </si>
  <si>
    <t>第三次财政</t>
  </si>
  <si>
    <t>王一鸣</t>
  </si>
  <si>
    <t>0199  其他一般公共服务部门</t>
  </si>
  <si>
    <t>洛浦县2018年地方政府新增一般债券需求项目表</t>
  </si>
  <si>
    <t>洛浦县职业教育技能培训中心</t>
  </si>
  <si>
    <t>洛浦县培训中心+产业园标准厂房建设项目</t>
  </si>
  <si>
    <t>洛发改备案【2017】324号</t>
  </si>
  <si>
    <t>洛浦县职业技能教育培训服务管理局</t>
  </si>
  <si>
    <t>陈辉</t>
  </si>
  <si>
    <t>洛浦县供销社</t>
  </si>
  <si>
    <t>洛浦县精准扶贫食用菌科技种植示范项目</t>
  </si>
  <si>
    <t>洛发改备案【2017】265号</t>
  </si>
  <si>
    <t>洛浦县供销社联合社</t>
  </si>
  <si>
    <t>陈学贤</t>
  </si>
  <si>
    <t>洛浦县精准扶贫种鸽科技养殖示范项目</t>
  </si>
  <si>
    <t>洛发改备案【2017】266号</t>
  </si>
  <si>
    <t>洛浦县利田香农食品有限公司肉鸭繁育养殖及加工项目</t>
  </si>
  <si>
    <t>洛发改备案【2018】113号</t>
  </si>
  <si>
    <t>洛浦县农村饮水安全工程管理站</t>
  </si>
  <si>
    <t>洛浦县西片区农村饮水安全巩固提升工程</t>
  </si>
  <si>
    <t>和发改项目【2017】38号</t>
  </si>
  <si>
    <t>阿洪江</t>
  </si>
  <si>
    <t>10农林水部门</t>
  </si>
  <si>
    <t>洛浦县阿其克乡饮水安全巩固提升工程</t>
  </si>
  <si>
    <t>和发改农经【2017】28号</t>
  </si>
  <si>
    <t>洛浦县东片区农村饮水安全巩固提升工程</t>
  </si>
  <si>
    <t>和发改项目【2018】73号</t>
  </si>
  <si>
    <t>洛浦县发改委</t>
  </si>
  <si>
    <t>洛浦县2016年易地扶贫搬迁工程</t>
  </si>
  <si>
    <t>和发改农经[2016]43号</t>
  </si>
  <si>
    <t>刘阳</t>
  </si>
  <si>
    <t>洛浦县2017年易地扶贫搬迁工程</t>
  </si>
  <si>
    <t>和发改农经[2017]18号</t>
  </si>
  <si>
    <t>洛浦县2018年易地扶贫搬迁工程</t>
  </si>
  <si>
    <t>和发改农经[2018]67号</t>
  </si>
  <si>
    <t>第二职业技能教育培训中心新建一栋四层“五支队伍”周转宿舍楼</t>
  </si>
  <si>
    <t>2018年</t>
  </si>
  <si>
    <t>洛发改备案【2018】61号</t>
  </si>
  <si>
    <t>马云龙</t>
  </si>
  <si>
    <t>18719958017</t>
  </si>
  <si>
    <t>第三职业技能教育培训中心计划新建一栋“五支队伍”周转宿舍楼</t>
  </si>
  <si>
    <t>洛发改备案【2018】62号</t>
  </si>
  <si>
    <t>第三职业技能教育培训中心三栋学员宿舍楼</t>
  </si>
  <si>
    <t>洛发改备案【2018】63号</t>
  </si>
  <si>
    <t>第三职业技能教育培训中心一座食堂</t>
  </si>
  <si>
    <t>洛发改备案【2018】64号</t>
  </si>
  <si>
    <t>新建中心1-4期项目</t>
  </si>
  <si>
    <t>2017年</t>
  </si>
  <si>
    <t>洛发改项目【2017】18号</t>
  </si>
  <si>
    <t>各中心改扩建及维修建设项目</t>
  </si>
  <si>
    <t>政府批文</t>
  </si>
  <si>
    <t>各中心监控、电器、医疗等设备配套基础设施建设项目</t>
  </si>
  <si>
    <t>洛浦县公安局</t>
  </si>
  <si>
    <t>2016年</t>
  </si>
  <si>
    <t>洛发改项目【2016】399号</t>
  </si>
  <si>
    <t>张令</t>
  </si>
  <si>
    <t>19990326666</t>
  </si>
  <si>
    <t>策勒县2019年地方政府新增一般债券支出进度表（截止6月10日）</t>
  </si>
  <si>
    <t>2019年拟投资规模</t>
  </si>
  <si>
    <t>未形成支出数</t>
  </si>
  <si>
    <t>支出完成率</t>
  </si>
  <si>
    <t>支出合计</t>
  </si>
  <si>
    <t>截止5月17日</t>
  </si>
  <si>
    <t>第一批一般债券（脱贫攻坚）项目小计</t>
  </si>
  <si>
    <t>策勒县水利局</t>
  </si>
  <si>
    <t>扶贫—和田地区策勒县城乡饮水安全建设工程</t>
  </si>
  <si>
    <t>祁振东</t>
  </si>
  <si>
    <t>0103  政府办公厅（室）及相关机构</t>
  </si>
  <si>
    <t>策勒县易地扶贫搬迁实验区管理委员会</t>
  </si>
  <si>
    <t>扶贫—和田地区策勒县易地扶贫搬迁试验区附属配套项目</t>
  </si>
  <si>
    <t>陈忠星</t>
  </si>
  <si>
    <t>扶贫—和田地区策勒县2017年异地扶贫搬迁工程建设项目（自治区收回低息贷款，将置换地方政府债券）</t>
  </si>
  <si>
    <t>策勒县教育局</t>
  </si>
  <si>
    <t>扶贫—和田地区策勒县2017年学前双语幼儿园建设项目</t>
  </si>
  <si>
    <t>陈崇敏</t>
  </si>
  <si>
    <t>策勒县交通运输局</t>
  </si>
  <si>
    <t>扶贫—和田地区策勒县2017年策勒县农村路网建设项目附属工程</t>
  </si>
  <si>
    <t>查军</t>
  </si>
  <si>
    <t>扶贫—和田地区策勒县2019年易地扶贫搬迁工程建设项目</t>
  </si>
  <si>
    <t>13999051296</t>
  </si>
  <si>
    <t>第二批一般债券（脱贫攻坚）项目小计</t>
  </si>
  <si>
    <t>策勒县商务和经济信息化委员会</t>
  </si>
  <si>
    <t>扶贫—和田地区策勒县脱贫实训基地建设项目</t>
  </si>
  <si>
    <t>郑树房</t>
  </si>
  <si>
    <t>于田县2018年地方政府新增一般债券需求项目表</t>
  </si>
  <si>
    <t>卫计委</t>
  </si>
  <si>
    <t>卫生院标准化建设工程</t>
  </si>
  <si>
    <t>1204乡镇卫生院</t>
  </si>
  <si>
    <t>于发改备案[2017]4号</t>
  </si>
  <si>
    <t>于田县卫生和计划生育委员会</t>
  </si>
  <si>
    <t>黄丽淑</t>
  </si>
  <si>
    <t>0701  医疗卫生管理部门</t>
  </si>
  <si>
    <t>组织部</t>
  </si>
  <si>
    <t>村级阵地建设</t>
  </si>
  <si>
    <t>0801党政办公场所建设</t>
  </si>
  <si>
    <t>于发改项目[2018]35号</t>
  </si>
  <si>
    <t>于田县组织部</t>
  </si>
  <si>
    <t>王子军</t>
  </si>
  <si>
    <t>文广局</t>
  </si>
  <si>
    <t>贫困村文化活动中心建设</t>
  </si>
  <si>
    <t>1101文化</t>
  </si>
  <si>
    <t>于发改项目[2018]36号</t>
  </si>
  <si>
    <t>于田县文广局</t>
  </si>
  <si>
    <t>张雪燕</t>
  </si>
  <si>
    <t>0501  文化部门</t>
  </si>
  <si>
    <t>小喇叭入户工程</t>
  </si>
  <si>
    <t>于发改项目[2018]37号</t>
  </si>
  <si>
    <t>农牧兽医局</t>
  </si>
  <si>
    <t>养殖分场建设</t>
  </si>
  <si>
    <t>1599其他（农林水利建设）</t>
  </si>
  <si>
    <t>于发改农经[2018]19号</t>
  </si>
  <si>
    <t>于田县农牧兽医就</t>
  </si>
  <si>
    <t>董福平</t>
  </si>
  <si>
    <t>于田县经信委</t>
  </si>
  <si>
    <t>扶贫车间</t>
  </si>
  <si>
    <t>1301就业服务机构</t>
  </si>
  <si>
    <t>于发改备案[2018]13号</t>
  </si>
  <si>
    <t>于田县商务和经济信息化委员</t>
  </si>
  <si>
    <t>艾尔肯·买吐肉孜</t>
  </si>
  <si>
    <t>于田县发改委</t>
  </si>
  <si>
    <t>易地搬迁产业配套</t>
  </si>
  <si>
    <t>于发改农经[2018]20号</t>
  </si>
  <si>
    <t>于田县发展和改革委员会</t>
  </si>
  <si>
    <t>杨帆</t>
  </si>
  <si>
    <t>水利局</t>
  </si>
  <si>
    <t>田间高效节水项目</t>
  </si>
  <si>
    <t>150103现代农业示范项目</t>
  </si>
  <si>
    <t>和地水利发[2018]29号</t>
  </si>
  <si>
    <t>于田县水管总站</t>
  </si>
  <si>
    <t>杜涛</t>
  </si>
  <si>
    <t>于田县英巴格乡水厂饮水安全巩固提升工程</t>
  </si>
  <si>
    <t>和发改项目〔2018〕34号</t>
  </si>
  <si>
    <t>于田县中部七乡二镇饮水安全巩固提升一期工程</t>
  </si>
  <si>
    <t>和发改项目〔2018〕33号</t>
  </si>
  <si>
    <t>于田县阿羌乡皮西盖水厂巩固提升工程</t>
  </si>
  <si>
    <t>和发改农经〔2018〕30号</t>
  </si>
  <si>
    <t>于田县阿羌乡普鲁水厂巩固提升工程</t>
  </si>
  <si>
    <t>和发改农经〔2018〕31号</t>
  </si>
  <si>
    <t>于田县阿羌乡库乃斯水厂巩固提升工程</t>
  </si>
  <si>
    <t>和发改农经〔2018〕32号</t>
  </si>
  <si>
    <t>于田县阿羌乡卡西地西村水厂巩固提升工程</t>
  </si>
  <si>
    <t>和发改农经〔2018〕33号</t>
  </si>
  <si>
    <t>于田县阿羌乡一水厂巩固提升工程</t>
  </si>
  <si>
    <t>和发改农经〔2018〕34号</t>
  </si>
  <si>
    <t>于田县阿羌乡乌什开布隆村饮水安全工程</t>
  </si>
  <si>
    <t>和发改农经〔2018〕35号</t>
  </si>
  <si>
    <t>于田县奥依托格拉克乡吐米亚村饮水安全工程</t>
  </si>
  <si>
    <t>和发改农经〔2018〕36号</t>
  </si>
  <si>
    <t>于田县阿日希乡、兰干乡五个村饮水安全巩固提升工程</t>
  </si>
  <si>
    <t>和发改项目〔2017〕56号</t>
  </si>
  <si>
    <t>2016-2017年易地搬迁安置点配套设施建设</t>
  </si>
  <si>
    <t>和发改农经2017年16号</t>
  </si>
  <si>
    <t>2018年易地搬迁安置点配套设施建设</t>
  </si>
  <si>
    <t>新发改投资[2018]576号</t>
  </si>
  <si>
    <t>省级</t>
  </si>
  <si>
    <t>于田县职业技能教育培训管理局</t>
  </si>
  <si>
    <t>工业园区新建中心综合楼及附属工程</t>
  </si>
  <si>
    <t>于发改项目（2017）14号</t>
  </si>
  <si>
    <t>张明文</t>
  </si>
  <si>
    <t>工业园区新建中心1一3号宿舍楼</t>
  </si>
  <si>
    <t>工业园区新建中心职工学员餐厅</t>
  </si>
  <si>
    <t>工业园区新建中心外围安防设施</t>
  </si>
  <si>
    <t>0803公共安全部门场所建设</t>
  </si>
  <si>
    <t>0300  其他公共安全部门</t>
  </si>
  <si>
    <t>职业技能教育培训中心实训基地教学楼建设及室外附属工程</t>
  </si>
  <si>
    <t>职业技能教育培训中心实训基地1-4号实训楼</t>
  </si>
  <si>
    <t>0804公共安全部门场所建设</t>
  </si>
  <si>
    <t>0301  其他公共安全部门</t>
  </si>
  <si>
    <t>职业技能教育培训中心实训基地1一4号宿舍楼</t>
  </si>
  <si>
    <t>0805公共安全部门场所建设</t>
  </si>
  <si>
    <t>2019年</t>
  </si>
  <si>
    <t>0302  其他公共安全部门</t>
  </si>
  <si>
    <t>职业技能教育培训中心实训基地职工餐厅</t>
  </si>
  <si>
    <t>0806公共安全部门场所建设</t>
  </si>
  <si>
    <t>2020年</t>
  </si>
  <si>
    <t>0303  其他公共安全部门</t>
  </si>
  <si>
    <t>于田县公安局</t>
  </si>
  <si>
    <t>于发改【2017】1号</t>
  </si>
  <si>
    <t>姜永刚</t>
  </si>
  <si>
    <t>13779290399</t>
  </si>
  <si>
    <t>民丰县2018年地方政府新增一般债券需求项目表</t>
  </si>
  <si>
    <t>民丰县裕丰管理委员会</t>
  </si>
  <si>
    <t>民丰县农牧民就业培训基地厂房建设及附属设施建设</t>
  </si>
  <si>
    <t>审查：民党政法〔2018〕23号
审批：民扶贫办字〔2018〕23号</t>
  </si>
  <si>
    <t>伊力哈尔·多来提</t>
  </si>
  <si>
    <t>民丰县发改委</t>
  </si>
  <si>
    <t>民丰县2016年易地扶贫搬迁工程</t>
  </si>
  <si>
    <t>3个月</t>
  </si>
  <si>
    <t>和发改农经[2016]51号</t>
  </si>
  <si>
    <t>孙绍杰</t>
  </si>
  <si>
    <t>民丰县职业技能教育服务管理局</t>
  </si>
  <si>
    <t>民丰县职业技能培训中心基础建设项目</t>
  </si>
  <si>
    <t>民发改字【2018】71号</t>
  </si>
  <si>
    <t>王军鹏</t>
  </si>
  <si>
    <t>02公共安全部门</t>
  </si>
  <si>
    <t>民丰县教育培训中心实训基地建设项目</t>
  </si>
  <si>
    <t>民发改字【2018】72号</t>
  </si>
  <si>
    <t>民丰县公安局</t>
  </si>
  <si>
    <t>民发改字【2017】45号</t>
  </si>
  <si>
    <t>肖湘晨</t>
  </si>
  <si>
    <t>和田市2018年地方政府新增一般债券需求项目表</t>
  </si>
  <si>
    <t>和田市水利局</t>
  </si>
  <si>
    <t>和田市吐沙拉乡农村饮水安全巩固提升工程</t>
  </si>
  <si>
    <t>和发改项目【2018】69号</t>
  </si>
  <si>
    <t>买买提阿布都拉·艾合买提</t>
  </si>
  <si>
    <t>和田市伊里其乡农村饮水安全巩固提升工程</t>
  </si>
  <si>
    <t>和发改项目【2018】86号</t>
  </si>
  <si>
    <t>和田市产业园区管理委员会</t>
  </si>
  <si>
    <t>和田市2016年易地扶贫搬迁工程</t>
  </si>
  <si>
    <t>和发改农经[2016]42号</t>
  </si>
  <si>
    <t>贾全</t>
  </si>
  <si>
    <t>和田市2017年易地扶贫搬迁工程</t>
  </si>
  <si>
    <t>和发改农经[2017]14号</t>
  </si>
  <si>
    <t>和田市发改委</t>
  </si>
  <si>
    <t>和田市2018年易地扶贫搬迁工程</t>
  </si>
  <si>
    <t>和田市交通局</t>
  </si>
  <si>
    <t>和田市贫困村道路建设项目</t>
  </si>
  <si>
    <t>和市发改【2017】40号/和市发改【2017】39号/和市发改【2017】9号</t>
  </si>
  <si>
    <t>寇志松</t>
  </si>
  <si>
    <t>和田市教育局</t>
  </si>
  <si>
    <t>和田市深度贫困村义务教育学校设施配套</t>
  </si>
  <si>
    <t>0901义务教育</t>
  </si>
  <si>
    <t>和市发改【2018】116号</t>
  </si>
  <si>
    <t>翟启勇</t>
  </si>
  <si>
    <t>和田市住建局</t>
  </si>
  <si>
    <t>和田市深度贫困乡镇排污达标处理项目(伊里其乡、肖尔巴格乡、古江巴格乡、吐沙拉乡个乡镇污水达标处理；玉龙喀什镇、吉亚乡排水网管建设)</t>
  </si>
  <si>
    <t>和市发改【2018】115号</t>
  </si>
  <si>
    <t>和田市给排水公司</t>
  </si>
  <si>
    <t>张立新</t>
  </si>
  <si>
    <t>0801  环境保护管理部门</t>
  </si>
  <si>
    <t>和田市壮大村集体经济项目</t>
  </si>
  <si>
    <t>和市发改【2018】117号</t>
  </si>
  <si>
    <t>王国庆</t>
  </si>
  <si>
    <t>18690360777</t>
  </si>
  <si>
    <t>和田市职业技能教育服务管理局</t>
  </si>
  <si>
    <t>职业技能教育培训中心实训基地建设项目</t>
  </si>
  <si>
    <t>和市发改基建备案【2017】59号</t>
  </si>
  <si>
    <t>颜仁旗</t>
  </si>
  <si>
    <t>13369030908</t>
  </si>
  <si>
    <t>和田市司法局</t>
  </si>
  <si>
    <t>职业技能教育培训中心基础设施配套项目</t>
  </si>
  <si>
    <t>和市发改基建备案【2017】60号</t>
  </si>
  <si>
    <t>艾热提·吾布力卡斯木</t>
  </si>
  <si>
    <t>18999057597</t>
  </si>
  <si>
    <t>和田市公安局</t>
  </si>
  <si>
    <t>和田市便民服务站建设项目</t>
  </si>
  <si>
    <t>和市发改【2016】446号</t>
  </si>
  <si>
    <t>黄燕</t>
  </si>
  <si>
    <t>13899460200</t>
  </si>
  <si>
    <t>和田市国保办案中心及乡镇派出所建设项目</t>
  </si>
  <si>
    <t>和市发改【2016】235号和市发改【2016】260号、和市发改【2016】291号、和市发改【2016】292号、和市发改【2017】24号</t>
  </si>
  <si>
    <t>地区本级2018年地方政府新增一般债券需求项目表</t>
  </si>
  <si>
    <t>和田地区本级</t>
  </si>
  <si>
    <t>和田地区教育局</t>
  </si>
  <si>
    <t>和田智慧教育云平台建设项目</t>
  </si>
  <si>
    <t>和党财经字[2017]6号</t>
  </si>
  <si>
    <t>杨翔</t>
  </si>
  <si>
    <t>和田地区人民医院</t>
  </si>
  <si>
    <t>和田地区人民医院外科综合楼</t>
  </si>
  <si>
    <t>12医疗卫生</t>
  </si>
  <si>
    <t>在建</t>
  </si>
  <si>
    <t>新发改社会[2016]501号</t>
  </si>
  <si>
    <t>陈斌</t>
  </si>
  <si>
    <t>07医疗卫生部门</t>
  </si>
  <si>
    <t>和田地区中等职业技术学校</t>
  </si>
  <si>
    <t>和田职业技术学院建设项目</t>
  </si>
  <si>
    <t>0904职业教育</t>
  </si>
  <si>
    <t>和发改社发【2016】47号</t>
  </si>
  <si>
    <t>和田职业技术学校</t>
  </si>
  <si>
    <t>段雪瑞</t>
  </si>
</sst>
</file>

<file path=xl/styles.xml><?xml version="1.0" encoding="utf-8"?>
<styleSheet xmlns="http://schemas.openxmlformats.org/spreadsheetml/2006/main">
  <numFmts count="12">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 "/>
    <numFmt numFmtId="178" formatCode="0.0_ "/>
    <numFmt numFmtId="179" formatCode="0.00_);[Red]\(0.00\)"/>
    <numFmt numFmtId="180" formatCode="0.0_);[Red]\(0.0\)"/>
    <numFmt numFmtId="181" formatCode="yyyy/m/d;@"/>
    <numFmt numFmtId="182" formatCode="0.0000_);[Red]\(0.0000\)"/>
    <numFmt numFmtId="183" formatCode="0_);[Red]\(0\)"/>
  </numFmts>
  <fonts count="47">
    <font>
      <sz val="12"/>
      <name val="宋体"/>
      <charset val="134"/>
    </font>
    <font>
      <sz val="11"/>
      <color indexed="8"/>
      <name val="黑体"/>
      <charset val="134"/>
    </font>
    <font>
      <sz val="11"/>
      <color indexed="8"/>
      <name val="宋体"/>
      <charset val="134"/>
    </font>
    <font>
      <sz val="10"/>
      <color indexed="8"/>
      <name val="宋体"/>
      <charset val="134"/>
    </font>
    <font>
      <sz val="9"/>
      <name val="宋体"/>
      <charset val="134"/>
    </font>
    <font>
      <sz val="24"/>
      <color indexed="8"/>
      <name val="方正小标宋_GBK"/>
      <charset val="134"/>
    </font>
    <font>
      <b/>
      <sz val="11"/>
      <color indexed="8"/>
      <name val="宋体"/>
      <charset val="134"/>
    </font>
    <font>
      <sz val="11"/>
      <name val="黑体"/>
      <charset val="134"/>
    </font>
    <font>
      <b/>
      <sz val="11"/>
      <name val="宋体"/>
      <charset val="134"/>
    </font>
    <font>
      <b/>
      <sz val="11"/>
      <color indexed="8"/>
      <name val="黑体"/>
      <charset val="134"/>
    </font>
    <font>
      <b/>
      <sz val="10"/>
      <color indexed="8"/>
      <name val="宋体"/>
      <charset val="134"/>
    </font>
    <font>
      <sz val="10"/>
      <name val="宋体"/>
      <charset val="134"/>
    </font>
    <font>
      <sz val="11"/>
      <name val="宋体"/>
      <charset val="134"/>
    </font>
    <font>
      <sz val="12"/>
      <color indexed="8"/>
      <name val="黑体"/>
      <charset val="134"/>
    </font>
    <font>
      <sz val="12"/>
      <color indexed="8"/>
      <name val="宋体"/>
      <charset val="134"/>
    </font>
    <font>
      <b/>
      <sz val="12"/>
      <color indexed="8"/>
      <name val="宋体"/>
      <charset val="134"/>
    </font>
    <font>
      <sz val="12"/>
      <name val="黑体"/>
      <charset val="134"/>
    </font>
    <font>
      <sz val="18"/>
      <color indexed="8"/>
      <name val="黑体"/>
      <charset val="134"/>
    </font>
    <font>
      <sz val="18"/>
      <color indexed="8"/>
      <name val="宋体"/>
      <charset val="134"/>
    </font>
    <font>
      <b/>
      <sz val="14"/>
      <color indexed="8"/>
      <name val="黑体"/>
      <charset val="134"/>
    </font>
    <font>
      <sz val="14"/>
      <color indexed="8"/>
      <name val="宋体"/>
      <charset val="134"/>
    </font>
    <font>
      <sz val="14"/>
      <color indexed="8"/>
      <name val="黑体"/>
      <charset val="134"/>
    </font>
    <font>
      <b/>
      <sz val="14"/>
      <color indexed="8"/>
      <name val="宋体"/>
      <charset val="134"/>
    </font>
    <font>
      <sz val="18"/>
      <name val="宋体"/>
      <charset val="134"/>
    </font>
    <font>
      <b/>
      <sz val="12"/>
      <name val="宋体"/>
      <charset val="134"/>
    </font>
    <font>
      <b/>
      <sz val="18"/>
      <name val="宋体"/>
      <charset val="134"/>
    </font>
    <font>
      <b/>
      <sz val="10"/>
      <name val="宋体"/>
      <charset val="134"/>
    </font>
    <font>
      <b/>
      <sz val="9"/>
      <name val="宋体"/>
      <charset val="134"/>
    </font>
    <font>
      <b/>
      <sz val="20"/>
      <color indexed="8"/>
      <name val="黑体"/>
      <charset val="134"/>
    </font>
    <font>
      <i/>
      <sz val="11"/>
      <color indexed="23"/>
      <name val="宋体"/>
      <charset val="0"/>
    </font>
    <font>
      <b/>
      <sz val="18"/>
      <color indexed="62"/>
      <name val="宋体"/>
      <charset val="134"/>
    </font>
    <font>
      <b/>
      <sz val="15"/>
      <color indexed="62"/>
      <name val="宋体"/>
      <charset val="134"/>
    </font>
    <font>
      <sz val="11"/>
      <color indexed="10"/>
      <name val="宋体"/>
      <charset val="0"/>
    </font>
    <font>
      <sz val="11"/>
      <color indexed="9"/>
      <name val="宋体"/>
      <charset val="0"/>
    </font>
    <font>
      <sz val="11"/>
      <color indexed="8"/>
      <name val="宋体"/>
      <charset val="0"/>
    </font>
    <font>
      <sz val="11"/>
      <color indexed="60"/>
      <name val="宋体"/>
      <charset val="0"/>
    </font>
    <font>
      <sz val="11"/>
      <color indexed="52"/>
      <name val="宋体"/>
      <charset val="0"/>
    </font>
    <font>
      <b/>
      <sz val="11"/>
      <color indexed="62"/>
      <name val="宋体"/>
      <charset val="134"/>
    </font>
    <font>
      <b/>
      <sz val="11"/>
      <color indexed="9"/>
      <name val="宋体"/>
      <charset val="0"/>
    </font>
    <font>
      <sz val="11"/>
      <color indexed="62"/>
      <name val="宋体"/>
      <charset val="0"/>
    </font>
    <font>
      <u/>
      <sz val="11"/>
      <color indexed="12"/>
      <name val="宋体"/>
      <charset val="0"/>
    </font>
    <font>
      <u/>
      <sz val="11"/>
      <color indexed="20"/>
      <name val="宋体"/>
      <charset val="0"/>
    </font>
    <font>
      <b/>
      <sz val="11"/>
      <color indexed="8"/>
      <name val="宋体"/>
      <charset val="0"/>
    </font>
    <font>
      <b/>
      <sz val="11"/>
      <color indexed="63"/>
      <name val="宋体"/>
      <charset val="0"/>
    </font>
    <font>
      <b/>
      <sz val="13"/>
      <color indexed="62"/>
      <name val="宋体"/>
      <charset val="134"/>
    </font>
    <font>
      <sz val="11"/>
      <color indexed="17"/>
      <name val="宋体"/>
      <charset val="0"/>
    </font>
    <font>
      <b/>
      <sz val="11"/>
      <color indexed="52"/>
      <name val="宋体"/>
      <charset val="0"/>
    </font>
  </fonts>
  <fills count="18">
    <fill>
      <patternFill patternType="none"/>
    </fill>
    <fill>
      <patternFill patternType="gray125"/>
    </fill>
    <fill>
      <patternFill patternType="solid">
        <fgColor indexed="13"/>
        <bgColor indexed="64"/>
      </patternFill>
    </fill>
    <fill>
      <patternFill patternType="solid">
        <fgColor indexed="57"/>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s>
  <cellStyleXfs count="54">
    <xf numFmtId="0" fontId="0" fillId="0" borderId="0">
      <alignment vertical="center"/>
    </xf>
    <xf numFmtId="42" fontId="0" fillId="0" borderId="0" applyFont="0" applyFill="0" applyBorder="0" applyAlignment="0" applyProtection="0">
      <alignment vertical="center"/>
    </xf>
    <xf numFmtId="0" fontId="34" fillId="12" borderId="0" applyNumberFormat="0" applyBorder="0" applyAlignment="0" applyProtection="0">
      <alignment vertical="center"/>
    </xf>
    <xf numFmtId="0" fontId="39"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43" fontId="0" fillId="0" borderId="0" applyFont="0" applyFill="0" applyBorder="0" applyAlignment="0" applyProtection="0">
      <alignment vertical="center"/>
    </xf>
    <xf numFmtId="0" fontId="33" fillId="6"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4" borderId="16" applyNumberFormat="0" applyFont="0" applyAlignment="0" applyProtection="0">
      <alignment vertical="center"/>
    </xf>
    <xf numFmtId="0" fontId="33" fillId="7" borderId="0" applyNumberFormat="0" applyBorder="0" applyAlignment="0" applyProtection="0">
      <alignment vertical="center"/>
    </xf>
    <xf numFmtId="0" fontId="3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 fillId="0" borderId="0">
      <alignment vertical="center"/>
    </xf>
    <xf numFmtId="0" fontId="29" fillId="0" borderId="0" applyNumberFormat="0" applyFill="0" applyBorder="0" applyAlignment="0" applyProtection="0">
      <alignment vertical="center"/>
    </xf>
    <xf numFmtId="0" fontId="31" fillId="0" borderId="12" applyNumberFormat="0" applyFill="0" applyAlignment="0" applyProtection="0">
      <alignment vertical="center"/>
    </xf>
    <xf numFmtId="0" fontId="44" fillId="0" borderId="12" applyNumberFormat="0" applyFill="0" applyAlignment="0" applyProtection="0">
      <alignment vertical="center"/>
    </xf>
    <xf numFmtId="0" fontId="33" fillId="13" borderId="0" applyNumberFormat="0" applyBorder="0" applyAlignment="0" applyProtection="0">
      <alignment vertical="center"/>
    </xf>
    <xf numFmtId="0" fontId="37" fillId="0" borderId="19" applyNumberFormat="0" applyFill="0" applyAlignment="0" applyProtection="0">
      <alignment vertical="center"/>
    </xf>
    <xf numFmtId="0" fontId="33" fillId="8" borderId="0" applyNumberFormat="0" applyBorder="0" applyAlignment="0" applyProtection="0">
      <alignment vertical="center"/>
    </xf>
    <xf numFmtId="0" fontId="43" fillId="12" borderId="18" applyNumberFormat="0" applyAlignment="0" applyProtection="0">
      <alignment vertical="center"/>
    </xf>
    <xf numFmtId="0" fontId="46" fillId="12" borderId="15" applyNumberFormat="0" applyAlignment="0" applyProtection="0">
      <alignment vertical="center"/>
    </xf>
    <xf numFmtId="0" fontId="38" fillId="11" borderId="14" applyNumberFormat="0" applyAlignment="0" applyProtection="0">
      <alignment vertical="center"/>
    </xf>
    <xf numFmtId="0" fontId="34" fillId="5" borderId="0" applyNumberFormat="0" applyBorder="0" applyAlignment="0" applyProtection="0">
      <alignment vertical="center"/>
    </xf>
    <xf numFmtId="0" fontId="33" fillId="10" borderId="0" applyNumberFormat="0" applyBorder="0" applyAlignment="0" applyProtection="0">
      <alignment vertical="center"/>
    </xf>
    <xf numFmtId="0" fontId="36" fillId="0" borderId="13" applyNumberFormat="0" applyFill="0" applyAlignment="0" applyProtection="0">
      <alignment vertical="center"/>
    </xf>
    <xf numFmtId="0" fontId="0" fillId="0" borderId="0">
      <alignment vertical="center"/>
    </xf>
    <xf numFmtId="0" fontId="42" fillId="0" borderId="17" applyNumberFormat="0" applyFill="0" applyAlignment="0" applyProtection="0">
      <alignment vertical="center"/>
    </xf>
    <xf numFmtId="0" fontId="45" fillId="5" borderId="0" applyNumberFormat="0" applyBorder="0" applyAlignment="0" applyProtection="0">
      <alignment vertical="center"/>
    </xf>
    <xf numFmtId="0" fontId="35" fillId="15" borderId="0" applyNumberFormat="0" applyBorder="0" applyAlignment="0" applyProtection="0">
      <alignment vertical="center"/>
    </xf>
    <xf numFmtId="0" fontId="34" fillId="14" borderId="0" applyNumberFormat="0" applyBorder="0" applyAlignment="0" applyProtection="0">
      <alignment vertical="center"/>
    </xf>
    <xf numFmtId="0" fontId="33" fillId="9" borderId="0" applyNumberFormat="0" applyBorder="0" applyAlignment="0" applyProtection="0">
      <alignment vertical="center"/>
    </xf>
    <xf numFmtId="0" fontId="34" fillId="17" borderId="0" applyNumberFormat="0" applyBorder="0" applyAlignment="0" applyProtection="0">
      <alignment vertical="center"/>
    </xf>
    <xf numFmtId="0" fontId="34" fillId="13"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3" fillId="11" borderId="0" applyNumberFormat="0" applyBorder="0" applyAlignment="0" applyProtection="0">
      <alignment vertical="center"/>
    </xf>
    <xf numFmtId="0" fontId="2" fillId="0" borderId="0">
      <alignment vertical="center"/>
    </xf>
    <xf numFmtId="0" fontId="33" fillId="16" borderId="0" applyNumberFormat="0" applyBorder="0" applyAlignment="0" applyProtection="0">
      <alignment vertical="center"/>
    </xf>
    <xf numFmtId="0" fontId="34" fillId="4" borderId="0" applyNumberFormat="0" applyBorder="0" applyAlignment="0" applyProtection="0">
      <alignment vertical="center"/>
    </xf>
    <xf numFmtId="0" fontId="34" fillId="8" borderId="0" applyNumberFormat="0" applyBorder="0" applyAlignment="0" applyProtection="0">
      <alignment vertical="center"/>
    </xf>
    <xf numFmtId="0" fontId="33" fillId="9" borderId="0" applyNumberFormat="0" applyBorder="0" applyAlignment="0" applyProtection="0">
      <alignment vertical="center"/>
    </xf>
    <xf numFmtId="0" fontId="34" fillId="13" borderId="0" applyNumberFormat="0" applyBorder="0" applyAlignment="0" applyProtection="0">
      <alignment vertical="center"/>
    </xf>
    <xf numFmtId="0" fontId="33" fillId="13" borderId="0" applyNumberFormat="0" applyBorder="0" applyAlignment="0" applyProtection="0">
      <alignment vertical="center"/>
    </xf>
    <xf numFmtId="0" fontId="33" fillId="3" borderId="0" applyNumberFormat="0" applyBorder="0" applyAlignment="0" applyProtection="0">
      <alignment vertical="center"/>
    </xf>
    <xf numFmtId="0" fontId="34" fillId="5" borderId="0" applyNumberFormat="0" applyBorder="0" applyAlignment="0" applyProtection="0">
      <alignment vertical="center"/>
    </xf>
    <xf numFmtId="0" fontId="33" fillId="3" borderId="0" applyNumberFormat="0" applyBorder="0" applyAlignment="0" applyProtection="0">
      <alignment vertical="center"/>
    </xf>
    <xf numFmtId="0" fontId="2" fillId="0" borderId="0">
      <alignment vertical="center"/>
    </xf>
    <xf numFmtId="0" fontId="2" fillId="0" borderId="0">
      <alignment vertical="center"/>
    </xf>
  </cellStyleXfs>
  <cellXfs count="149">
    <xf numFmtId="0" fontId="0" fillId="0" borderId="0" xfId="0" applyAlignment="1"/>
    <xf numFmtId="0" fontId="0" fillId="0" borderId="0" xfId="0" applyFill="1" applyAlignment="1"/>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0" fontId="4" fillId="0" borderId="0" xfId="0" applyFont="1" applyFill="1" applyAlignment="1"/>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6" fillId="0" borderId="1" xfId="42"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8" fontId="7" fillId="0" borderId="1"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1" xfId="42" applyFont="1" applyBorder="1" applyAlignment="1">
      <alignment horizontal="center" vertical="center" wrapText="1"/>
    </xf>
    <xf numFmtId="178" fontId="6" fillId="0" borderId="1" xfId="53" applyNumberFormat="1" applyFont="1" applyBorder="1">
      <alignment vertical="center"/>
    </xf>
    <xf numFmtId="178" fontId="6" fillId="0" borderId="2" xfId="53" applyNumberFormat="1" applyFont="1" applyBorder="1" applyAlignment="1">
      <alignment horizontal="center" vertical="center"/>
    </xf>
    <xf numFmtId="0" fontId="2" fillId="0" borderId="1" xfId="0" applyFont="1" applyFill="1" applyBorder="1" applyAlignment="1">
      <alignment vertical="center"/>
    </xf>
    <xf numFmtId="178" fontId="3" fillId="0" borderId="1"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0" fontId="3" fillId="0" borderId="1" xfId="0" applyFont="1" applyFill="1" applyBorder="1" applyAlignment="1">
      <alignment vertical="center"/>
    </xf>
    <xf numFmtId="0" fontId="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vertical="center"/>
    </xf>
    <xf numFmtId="0" fontId="11" fillId="0" borderId="0" xfId="0" applyFont="1" applyFill="1" applyAlignment="1"/>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53" applyFont="1" applyBorder="1">
      <alignment vertical="center"/>
    </xf>
    <xf numFmtId="0" fontId="10" fillId="0" borderId="0" xfId="53" applyFont="1" applyBorder="1">
      <alignment vertical="center"/>
    </xf>
    <xf numFmtId="178" fontId="9" fillId="0" borderId="1" xfId="0" applyNumberFormat="1" applyFont="1" applyFill="1" applyBorder="1" applyAlignment="1">
      <alignment horizontal="center" vertical="center" wrapText="1"/>
    </xf>
    <xf numFmtId="178" fontId="9" fillId="0" borderId="2" xfId="0" applyNumberFormat="1" applyFont="1" applyFill="1" applyBorder="1" applyAlignment="1">
      <alignment horizontal="center" vertical="center" wrapText="1"/>
    </xf>
    <xf numFmtId="178" fontId="3" fillId="0" borderId="1" xfId="0" applyNumberFormat="1" applyFont="1" applyFill="1" applyBorder="1" applyAlignment="1">
      <alignment vertical="center"/>
    </xf>
    <xf numFmtId="178" fontId="3" fillId="0" borderId="2" xfId="0" applyNumberFormat="1" applyFont="1" applyFill="1" applyBorder="1" applyAlignment="1">
      <alignment horizontal="center" vertical="center"/>
    </xf>
    <xf numFmtId="0" fontId="10" fillId="0" borderId="1" xfId="0" applyFont="1" applyFill="1" applyBorder="1" applyAlignment="1">
      <alignment vertical="center"/>
    </xf>
    <xf numFmtId="0" fontId="2" fillId="0" borderId="3" xfId="0" applyFont="1" applyFill="1" applyBorder="1" applyAlignment="1">
      <alignment horizontal="center" vertical="center" wrapText="1"/>
    </xf>
    <xf numFmtId="0" fontId="2" fillId="0" borderId="3" xfId="0" applyFont="1" applyFill="1" applyBorder="1" applyAlignment="1">
      <alignment vertical="center"/>
    </xf>
    <xf numFmtId="0" fontId="3" fillId="0" borderId="0" xfId="42" applyFont="1" applyFill="1" applyBorder="1" applyAlignment="1">
      <alignment vertical="center"/>
    </xf>
    <xf numFmtId="0" fontId="11" fillId="0" borderId="1" xfId="0"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3" fillId="0" borderId="2" xfId="0" applyNumberFormat="1" applyFont="1" applyFill="1" applyBorder="1" applyAlignment="1">
      <alignment vertical="center"/>
    </xf>
    <xf numFmtId="0" fontId="3" fillId="0" borderId="2" xfId="0" applyFont="1" applyFill="1" applyBorder="1" applyAlignment="1">
      <alignment horizontal="center" vertical="center" wrapText="1"/>
    </xf>
    <xf numFmtId="0" fontId="6" fillId="0" borderId="0" xfId="0" applyFont="1" applyFill="1" applyAlignment="1">
      <alignment vertical="center"/>
    </xf>
    <xf numFmtId="0" fontId="12" fillId="0" borderId="0" xfId="0" applyFont="1" applyFill="1" applyAlignment="1"/>
    <xf numFmtId="0" fontId="13" fillId="0" borderId="1" xfId="0" applyFont="1" applyFill="1" applyBorder="1" applyAlignment="1">
      <alignment horizontal="center" vertical="center" wrapText="1"/>
    </xf>
    <xf numFmtId="0" fontId="2" fillId="0" borderId="0" xfId="42" applyFont="1" applyFill="1" applyBorder="1" applyAlignment="1">
      <alignment vertical="center"/>
    </xf>
    <xf numFmtId="0" fontId="14" fillId="0" borderId="1" xfId="42" applyFont="1" applyFill="1" applyBorder="1" applyAlignment="1">
      <alignment horizontal="center" vertical="center" wrapText="1"/>
    </xf>
    <xf numFmtId="0" fontId="0" fillId="0" borderId="1" xfId="0" applyFont="1" applyFill="1" applyBorder="1" applyAlignment="1">
      <alignment horizontal="center" vertical="center" wrapText="1"/>
    </xf>
    <xf numFmtId="0" fontId="14" fillId="0" borderId="1" xfId="42" applyFont="1" applyBorder="1" applyAlignment="1">
      <alignment horizontal="center" vertical="center" wrapText="1"/>
    </xf>
    <xf numFmtId="0" fontId="2" fillId="0" borderId="0" xfId="53" applyFont="1" applyBorder="1">
      <alignment vertical="center"/>
    </xf>
    <xf numFmtId="0" fontId="6" fillId="0" borderId="0" xfId="53" applyFont="1" applyBorder="1">
      <alignment vertical="center"/>
    </xf>
    <xf numFmtId="0" fontId="15" fillId="0" borderId="1" xfId="42" applyFont="1" applyBorder="1" applyAlignment="1">
      <alignment horizontal="center" vertical="center" wrapText="1"/>
    </xf>
    <xf numFmtId="0" fontId="14" fillId="0" borderId="1" xfId="0" applyFont="1" applyFill="1" applyBorder="1" applyAlignment="1">
      <alignment horizontal="center" vertical="center" wrapText="1"/>
    </xf>
    <xf numFmtId="0" fontId="2" fillId="0" borderId="0" xfId="0" applyFont="1" applyFill="1" applyAlignment="1">
      <alignment vertical="center"/>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3" fillId="0" borderId="5" xfId="0" applyFont="1" applyFill="1" applyBorder="1" applyAlignment="1">
      <alignment horizontal="center" vertical="center"/>
    </xf>
    <xf numFmtId="0" fontId="16"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7" fillId="0" borderId="1" xfId="0" applyFont="1" applyFill="1" applyBorder="1" applyAlignment="1">
      <alignment horizontal="right" vertical="center" wrapText="1"/>
    </xf>
    <xf numFmtId="0" fontId="17" fillId="0" borderId="7" xfId="0" applyFont="1" applyFill="1" applyBorder="1" applyAlignment="1">
      <alignment horizontal="right" vertical="center" wrapText="1"/>
    </xf>
    <xf numFmtId="10" fontId="18" fillId="0" borderId="1" xfId="0" applyNumberFormat="1" applyFont="1" applyFill="1" applyBorder="1" applyAlignment="1">
      <alignment horizontal="right" vertical="center"/>
    </xf>
    <xf numFmtId="0" fontId="19" fillId="0" borderId="1" xfId="0" applyFont="1" applyFill="1" applyBorder="1" applyAlignment="1">
      <alignment horizontal="right" vertical="center" wrapText="1"/>
    </xf>
    <xf numFmtId="0" fontId="19" fillId="0" borderId="7" xfId="0" applyFont="1" applyFill="1" applyBorder="1" applyAlignment="1">
      <alignment horizontal="right" vertical="center" wrapText="1"/>
    </xf>
    <xf numFmtId="10" fontId="20" fillId="0" borderId="1" xfId="0" applyNumberFormat="1" applyFont="1" applyFill="1" applyBorder="1" applyAlignment="1">
      <alignment horizontal="right" vertical="center"/>
    </xf>
    <xf numFmtId="0" fontId="14" fillId="0" borderId="1" xfId="0" applyFont="1" applyFill="1" applyBorder="1" applyAlignment="1">
      <alignment horizontal="left" vertical="center" wrapText="1"/>
    </xf>
    <xf numFmtId="176" fontId="20" fillId="0" borderId="1" xfId="0" applyNumberFormat="1" applyFont="1" applyFill="1" applyBorder="1" applyAlignment="1">
      <alignment horizontal="right" vertical="center" wrapText="1"/>
    </xf>
    <xf numFmtId="0" fontId="20" fillId="0" borderId="1" xfId="53" applyFont="1" applyFill="1" applyBorder="1" applyAlignment="1">
      <alignment horizontal="right" vertical="center"/>
    </xf>
    <xf numFmtId="0" fontId="21" fillId="0" borderId="1" xfId="0" applyFont="1" applyFill="1" applyBorder="1" applyAlignment="1">
      <alignment horizontal="right" vertical="center" wrapText="1"/>
    </xf>
    <xf numFmtId="0" fontId="20" fillId="0" borderId="7" xfId="0" applyFont="1" applyFill="1" applyBorder="1" applyAlignment="1">
      <alignment horizontal="right" vertical="center"/>
    </xf>
    <xf numFmtId="0" fontId="20" fillId="0" borderId="1" xfId="53" applyFont="1" applyBorder="1" applyAlignment="1">
      <alignment horizontal="right" vertical="center"/>
    </xf>
    <xf numFmtId="49" fontId="14" fillId="0" borderId="1" xfId="42" applyNumberFormat="1" applyFont="1" applyBorder="1" applyAlignment="1">
      <alignment horizontal="center" vertical="center" wrapText="1"/>
    </xf>
    <xf numFmtId="0" fontId="22" fillId="0" borderId="1" xfId="53" applyFont="1" applyBorder="1" applyAlignment="1">
      <alignment horizontal="right" vertical="center"/>
    </xf>
    <xf numFmtId="9" fontId="20" fillId="0" borderId="1" xfId="0" applyNumberFormat="1" applyFont="1" applyFill="1" applyBorder="1" applyAlignment="1">
      <alignment horizontal="right" vertical="center"/>
    </xf>
    <xf numFmtId="0" fontId="20" fillId="0" borderId="1" xfId="0" applyFont="1" applyFill="1" applyBorder="1" applyAlignment="1">
      <alignment horizontal="right" vertical="center" wrapText="1"/>
    </xf>
    <xf numFmtId="0" fontId="20" fillId="0" borderId="1" xfId="0" applyFont="1" applyFill="1" applyBorder="1" applyAlignment="1">
      <alignment horizontal="right" vertical="center"/>
    </xf>
    <xf numFmtId="178" fontId="11" fillId="0" borderId="2" xfId="0" applyNumberFormat="1" applyFont="1" applyFill="1" applyBorder="1" applyAlignment="1">
      <alignment horizontal="center" vertical="center" wrapText="1"/>
    </xf>
    <xf numFmtId="181" fontId="11" fillId="0" borderId="1" xfId="31"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81" fontId="11" fillId="0" borderId="1" xfId="0" applyNumberFormat="1" applyFont="1" applyFill="1" applyBorder="1" applyAlignment="1">
      <alignment horizontal="center" vertical="center" wrapText="1"/>
    </xf>
    <xf numFmtId="14" fontId="11" fillId="0" borderId="1" xfId="52" applyNumberFormat="1" applyFont="1" applyFill="1" applyBorder="1" applyAlignment="1">
      <alignment horizontal="center" vertical="center" wrapText="1"/>
    </xf>
    <xf numFmtId="0" fontId="23" fillId="0" borderId="0" xfId="0" applyFont="1" applyFill="1" applyAlignment="1"/>
    <xf numFmtId="0" fontId="0" fillId="2" borderId="0" xfId="0" applyFill="1" applyAlignment="1"/>
    <xf numFmtId="182" fontId="0" fillId="0" borderId="0" xfId="0" applyNumberFormat="1" applyFill="1" applyAlignment="1"/>
    <xf numFmtId="0" fontId="24" fillId="0" borderId="0" xfId="0" applyFont="1" applyFill="1" applyAlignment="1"/>
    <xf numFmtId="0" fontId="25" fillId="0" borderId="0" xfId="0" applyNumberFormat="1" applyFont="1" applyFill="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horizontal="center" vertical="center"/>
    </xf>
    <xf numFmtId="0" fontId="8" fillId="0" borderId="6" xfId="0"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1" xfId="0"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27" fillId="0" borderId="4" xfId="0" applyNumberFormat="1" applyFont="1" applyFill="1" applyBorder="1" applyAlignment="1">
      <alignment horizontal="center" vertical="center" wrapText="1"/>
    </xf>
    <xf numFmtId="0" fontId="27" fillId="0" borderId="8"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12" fillId="0" borderId="1" xfId="0" applyFont="1" applyFill="1" applyBorder="1" applyAlignment="1"/>
    <xf numFmtId="0" fontId="8" fillId="0" borderId="1" xfId="0" applyFont="1" applyFill="1" applyBorder="1" applyAlignment="1">
      <alignment horizontal="center" vertical="center"/>
    </xf>
    <xf numFmtId="183" fontId="26" fillId="0" borderId="1" xfId="0" applyNumberFormat="1" applyFont="1" applyFill="1" applyBorder="1" applyAlignment="1" applyProtection="1">
      <alignment horizontal="center" vertical="center"/>
      <protection locked="0"/>
    </xf>
    <xf numFmtId="180" fontId="26" fillId="0" borderId="1" xfId="0" applyNumberFormat="1" applyFont="1" applyFill="1" applyBorder="1" applyAlignment="1" applyProtection="1">
      <alignment horizontal="center" vertical="center"/>
      <protection locked="0"/>
    </xf>
    <xf numFmtId="177" fontId="12" fillId="0" borderId="1" xfId="0" applyNumberFormat="1" applyFont="1" applyFill="1" applyBorder="1" applyAlignment="1">
      <alignment horizontal="center" vertical="center"/>
    </xf>
    <xf numFmtId="177" fontId="12"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180" fontId="26" fillId="2" borderId="1" xfId="0" applyNumberFormat="1" applyFont="1" applyFill="1" applyBorder="1" applyAlignment="1" applyProtection="1">
      <alignment horizontal="center" vertical="center"/>
      <protection locked="0"/>
    </xf>
    <xf numFmtId="180" fontId="26" fillId="0" borderId="1" xfId="0" applyNumberFormat="1"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7" xfId="0" applyFont="1" applyFill="1" applyBorder="1" applyAlignment="1">
      <alignment horizontal="center" vertical="center" wrapText="1"/>
    </xf>
    <xf numFmtId="183" fontId="3" fillId="0" borderId="1"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83" fontId="11" fillId="0" borderId="1" xfId="0" applyNumberFormat="1" applyFont="1" applyFill="1" applyBorder="1" applyAlignment="1" applyProtection="1">
      <alignment horizontal="center" vertical="center"/>
      <protection locked="0"/>
    </xf>
    <xf numFmtId="180" fontId="11" fillId="0" borderId="1" xfId="0" applyNumberFormat="1" applyFont="1" applyFill="1" applyBorder="1" applyAlignment="1" applyProtection="1">
      <alignment horizontal="center" vertical="center"/>
      <protection locked="0"/>
    </xf>
    <xf numFmtId="183" fontId="11" fillId="2" borderId="1" xfId="0" applyNumberFormat="1" applyFont="1" applyFill="1" applyBorder="1" applyAlignment="1" applyProtection="1">
      <alignment horizontal="center" vertical="center"/>
      <protection locked="0"/>
    </xf>
    <xf numFmtId="179" fontId="11" fillId="2" borderId="1" xfId="0" applyNumberFormat="1" applyFont="1" applyFill="1" applyBorder="1" applyAlignment="1" applyProtection="1">
      <alignment horizontal="center" vertical="center"/>
      <protection locked="0"/>
    </xf>
    <xf numFmtId="180" fontId="11" fillId="2" borderId="1" xfId="0" applyNumberFormat="1" applyFont="1" applyFill="1" applyBorder="1" applyAlignment="1" applyProtection="1">
      <alignment horizontal="center" vertical="center"/>
      <protection locked="0"/>
    </xf>
    <xf numFmtId="0" fontId="11"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27" fillId="0" borderId="3" xfId="0" applyFont="1" applyFill="1" applyBorder="1" applyAlignment="1">
      <alignment horizontal="center" vertical="center" wrapText="1"/>
    </xf>
    <xf numFmtId="0" fontId="26" fillId="0" borderId="1" xfId="0" applyFont="1" applyFill="1" applyBorder="1" applyAlignment="1">
      <alignment horizontal="center" vertical="center"/>
    </xf>
    <xf numFmtId="183" fontId="26" fillId="0" borderId="1" xfId="0" applyNumberFormat="1" applyFont="1" applyFill="1" applyBorder="1" applyAlignment="1">
      <alignment horizontal="center" vertical="center"/>
    </xf>
    <xf numFmtId="183" fontId="26"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2" fillId="2" borderId="1" xfId="0" applyFont="1" applyFill="1" applyBorder="1" applyAlignment="1">
      <alignment vertical="center"/>
    </xf>
    <xf numFmtId="0" fontId="27" fillId="0" borderId="5" xfId="0" applyFont="1" applyFill="1" applyBorder="1" applyAlignment="1">
      <alignment horizontal="center" vertical="center" wrapText="1"/>
    </xf>
    <xf numFmtId="0" fontId="26" fillId="0" borderId="2" xfId="0" applyFont="1" applyFill="1" applyBorder="1" applyAlignment="1">
      <alignment horizontal="center" vertical="center"/>
    </xf>
    <xf numFmtId="0" fontId="26" fillId="0" borderId="1" xfId="0" applyFont="1" applyFill="1" applyBorder="1" applyAlignment="1"/>
    <xf numFmtId="0" fontId="11" fillId="0" borderId="1" xfId="0" applyFont="1" applyFill="1" applyBorder="1" applyAlignment="1"/>
    <xf numFmtId="0" fontId="11" fillId="0" borderId="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xf numFmtId="0" fontId="28"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78" fontId="14" fillId="0" borderId="1" xfId="0" applyNumberFormat="1" applyFont="1" applyFill="1" applyBorder="1" applyAlignment="1">
      <alignment vertical="center"/>
    </xf>
    <xf numFmtId="178" fontId="14" fillId="0" borderId="2" xfId="0" applyNumberFormat="1" applyFont="1" applyFill="1" applyBorder="1" applyAlignment="1">
      <alignment vertical="center"/>
    </xf>
    <xf numFmtId="178" fontId="14" fillId="0" borderId="1" xfId="0" applyNumberFormat="1" applyFont="1" applyFill="1" applyBorder="1" applyAlignment="1">
      <alignment horizontal="center" vertical="center" wrapText="1"/>
    </xf>
    <xf numFmtId="178" fontId="14" fillId="0" borderId="2"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2005年饮水安全建议计划表(12048万元)"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58" xfId="52"/>
    <cellStyle name="常规 18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26700;&#38754;\2019&#24180;&#31532;&#19968;&#25209;&#20538;&#21048;&#36164;&#37329;&#26448;&#26009;\&#31574;&#21202;&#21439;2019&#24180;&#20538;&#21048;&#36164;&#37329;&#26126;&#3245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L22"/>
  <sheetViews>
    <sheetView zoomScale="85" zoomScaleNormal="85" topLeftCell="A7" workbookViewId="0">
      <selection activeCell="L24" sqref="L24"/>
    </sheetView>
  </sheetViews>
  <sheetFormatPr defaultColWidth="9" defaultRowHeight="14.25"/>
  <cols>
    <col min="1" max="1" width="4.25" style="4" customWidth="1"/>
    <col min="2" max="2" width="4.25" style="6" customWidth="1"/>
    <col min="3" max="3" width="6.75" style="4" customWidth="1"/>
    <col min="4" max="4" width="8.375" style="4" customWidth="1"/>
    <col min="5" max="5" width="11.025" style="7" customWidth="1"/>
    <col min="6" max="6" width="12.7916666666667" style="7" customWidth="1"/>
    <col min="7" max="7" width="9.85" style="7" customWidth="1"/>
    <col min="8" max="8" width="6.625" style="7" customWidth="1"/>
    <col min="9" max="9" width="8.875" style="7" customWidth="1"/>
    <col min="10" max="10" width="6.625" style="7" customWidth="1"/>
    <col min="11" max="11" width="5.25" style="7" customWidth="1"/>
    <col min="12" max="12" width="7.64166666666667" style="7" customWidth="1"/>
    <col min="13" max="13" width="6.375" style="7" customWidth="1"/>
    <col min="14" max="15" width="10.375" style="7" customWidth="1"/>
    <col min="16" max="16" width="9.26666666666667" style="7" customWidth="1"/>
    <col min="17" max="17" width="6.75" style="7" customWidth="1"/>
    <col min="18" max="18" width="11.9083333333333" style="7" customWidth="1"/>
    <col min="19" max="19" width="7.5" style="7" customWidth="1"/>
    <col min="20" max="20" width="8.675" style="7" customWidth="1"/>
    <col min="21" max="21" width="8.5" style="8" customWidth="1"/>
    <col min="22" max="22" width="9.625" style="8" customWidth="1"/>
    <col min="23" max="31" width="9" style="4"/>
    <col min="32" max="32" width="13.525" style="4" customWidth="1"/>
    <col min="33" max="243" width="9" style="4"/>
    <col min="244" max="16371" width="9" style="1"/>
    <col min="16372" max="16384" width="9" style="9"/>
  </cols>
  <sheetData>
    <row r="1" s="1" customFormat="1" ht="18" customHeight="1" spans="1:220">
      <c r="A1" s="4"/>
      <c r="B1" s="10" t="s">
        <v>0</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row>
    <row r="2" s="1" customFormat="1" ht="35.25" customHeight="1" spans="1:220">
      <c r="A2" s="4"/>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row>
    <row r="3" s="1" customFormat="1" ht="24" customHeight="1" spans="1:220">
      <c r="A3" s="4"/>
      <c r="B3" s="7"/>
      <c r="C3" s="7"/>
      <c r="D3" s="4"/>
      <c r="E3" s="7"/>
      <c r="F3" s="7"/>
      <c r="G3" s="7"/>
      <c r="H3" s="7"/>
      <c r="I3" s="7"/>
      <c r="J3" s="7"/>
      <c r="K3" s="7"/>
      <c r="L3" s="7"/>
      <c r="M3" s="7"/>
      <c r="N3" s="7"/>
      <c r="O3" s="7"/>
      <c r="P3" s="7"/>
      <c r="Q3" s="7"/>
      <c r="R3" s="7"/>
      <c r="S3" s="7"/>
      <c r="T3" s="7"/>
      <c r="U3" s="8"/>
      <c r="V3" s="8"/>
      <c r="W3" s="4"/>
      <c r="X3" s="4"/>
      <c r="Y3" s="4"/>
      <c r="Z3" s="4"/>
      <c r="AA3" s="4"/>
      <c r="AB3" s="4"/>
      <c r="AC3" s="4"/>
      <c r="AD3" s="4"/>
      <c r="AE3" s="4"/>
      <c r="AF3" s="4" t="s">
        <v>1</v>
      </c>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row>
    <row r="4" s="2" customFormat="1" ht="36" customHeight="1" spans="2:32">
      <c r="B4" s="11" t="s">
        <v>2</v>
      </c>
      <c r="C4" s="11" t="s">
        <v>3</v>
      </c>
      <c r="D4" s="11" t="s">
        <v>4</v>
      </c>
      <c r="E4" s="11" t="s">
        <v>5</v>
      </c>
      <c r="F4" s="11"/>
      <c r="G4" s="11"/>
      <c r="H4" s="11"/>
      <c r="I4" s="11"/>
      <c r="J4" s="11"/>
      <c r="K4" s="11"/>
      <c r="L4" s="11"/>
      <c r="M4" s="11"/>
      <c r="N4" s="11"/>
      <c r="O4" s="11"/>
      <c r="P4" s="11"/>
      <c r="Q4" s="11"/>
      <c r="R4" s="11"/>
      <c r="S4" s="11"/>
      <c r="T4" s="11" t="s">
        <v>6</v>
      </c>
      <c r="U4" s="16" t="s">
        <v>7</v>
      </c>
      <c r="V4" s="17"/>
      <c r="W4" s="18" t="s">
        <v>8</v>
      </c>
      <c r="X4" s="18"/>
      <c r="Y4" s="18"/>
      <c r="Z4" s="18"/>
      <c r="AA4" s="18"/>
      <c r="AB4" s="18"/>
      <c r="AC4" s="18"/>
      <c r="AD4" s="18"/>
      <c r="AE4" s="18"/>
      <c r="AF4" s="29" t="s">
        <v>9</v>
      </c>
    </row>
    <row r="5" s="3" customFormat="1" ht="36" customHeight="1" spans="2:32">
      <c r="B5" s="11"/>
      <c r="C5" s="11"/>
      <c r="D5" s="11"/>
      <c r="E5" s="11" t="s">
        <v>10</v>
      </c>
      <c r="F5" s="11" t="s">
        <v>11</v>
      </c>
      <c r="G5" s="11" t="s">
        <v>12</v>
      </c>
      <c r="H5" s="11" t="s">
        <v>13</v>
      </c>
      <c r="I5" s="11" t="s">
        <v>14</v>
      </c>
      <c r="J5" s="11" t="s">
        <v>15</v>
      </c>
      <c r="K5" s="11" t="s">
        <v>16</v>
      </c>
      <c r="L5" s="11" t="s">
        <v>17</v>
      </c>
      <c r="M5" s="11" t="s">
        <v>18</v>
      </c>
      <c r="N5" s="11" t="s">
        <v>19</v>
      </c>
      <c r="O5" s="11" t="s">
        <v>20</v>
      </c>
      <c r="P5" s="11" t="s">
        <v>21</v>
      </c>
      <c r="Q5" s="11" t="s">
        <v>22</v>
      </c>
      <c r="R5" s="11" t="s">
        <v>23</v>
      </c>
      <c r="S5" s="11" t="s">
        <v>24</v>
      </c>
      <c r="T5" s="11" t="s">
        <v>6</v>
      </c>
      <c r="U5" s="19" t="s">
        <v>25</v>
      </c>
      <c r="V5" s="20" t="s">
        <v>26</v>
      </c>
      <c r="W5" s="18"/>
      <c r="X5" s="18"/>
      <c r="Y5" s="18"/>
      <c r="Z5" s="18"/>
      <c r="AA5" s="18"/>
      <c r="AB5" s="18"/>
      <c r="AC5" s="18"/>
      <c r="AD5" s="18"/>
      <c r="AE5" s="18"/>
      <c r="AF5" s="29"/>
    </row>
    <row r="6" s="3" customFormat="1" ht="86" customHeight="1" spans="2:32">
      <c r="B6" s="11"/>
      <c r="C6" s="11"/>
      <c r="D6" s="11"/>
      <c r="E6" s="11"/>
      <c r="F6" s="11"/>
      <c r="G6" s="11"/>
      <c r="H6" s="11"/>
      <c r="I6" s="11"/>
      <c r="J6" s="11"/>
      <c r="K6" s="11"/>
      <c r="L6" s="11"/>
      <c r="M6" s="11"/>
      <c r="N6" s="11"/>
      <c r="O6" s="11"/>
      <c r="P6" s="11"/>
      <c r="Q6" s="11"/>
      <c r="R6" s="11"/>
      <c r="S6" s="11"/>
      <c r="T6" s="11"/>
      <c r="U6" s="19"/>
      <c r="V6" s="20"/>
      <c r="W6" s="11" t="s">
        <v>27</v>
      </c>
      <c r="X6" s="11" t="s">
        <v>28</v>
      </c>
      <c r="Y6" s="11" t="s">
        <v>29</v>
      </c>
      <c r="Z6" s="11" t="s">
        <v>30</v>
      </c>
      <c r="AA6" s="11" t="s">
        <v>31</v>
      </c>
      <c r="AB6" s="11" t="s">
        <v>32</v>
      </c>
      <c r="AC6" s="11" t="s">
        <v>33</v>
      </c>
      <c r="AD6" s="11" t="s">
        <v>34</v>
      </c>
      <c r="AE6" s="11" t="s">
        <v>35</v>
      </c>
      <c r="AF6" s="29"/>
    </row>
    <row r="7" s="3" customFormat="1" ht="42" customHeight="1" spans="2:32">
      <c r="B7" s="11" t="s">
        <v>25</v>
      </c>
      <c r="C7" s="11" t="s">
        <v>36</v>
      </c>
      <c r="D7" s="11" t="s">
        <v>36</v>
      </c>
      <c r="E7" s="11" t="s">
        <v>36</v>
      </c>
      <c r="F7" s="11" t="s">
        <v>36</v>
      </c>
      <c r="G7" s="11" t="s">
        <v>36</v>
      </c>
      <c r="H7" s="11" t="s">
        <v>36</v>
      </c>
      <c r="I7" s="11" t="s">
        <v>36</v>
      </c>
      <c r="J7" s="11" t="s">
        <v>36</v>
      </c>
      <c r="K7" s="11" t="s">
        <v>36</v>
      </c>
      <c r="L7" s="11" t="s">
        <v>36</v>
      </c>
      <c r="M7" s="11" t="s">
        <v>36</v>
      </c>
      <c r="N7" s="11" t="s">
        <v>36</v>
      </c>
      <c r="O7" s="11" t="s">
        <v>36</v>
      </c>
      <c r="P7" s="11" t="s">
        <v>36</v>
      </c>
      <c r="Q7" s="11" t="s">
        <v>36</v>
      </c>
      <c r="R7" s="11" t="s">
        <v>36</v>
      </c>
      <c r="S7" s="11" t="s">
        <v>36</v>
      </c>
      <c r="T7" s="11">
        <f>SUM(T9:T22)</f>
        <v>240180.65</v>
      </c>
      <c r="U7" s="16">
        <f>SUM(U9:U22)</f>
        <v>65708.5</v>
      </c>
      <c r="V7" s="17">
        <f>SUM(V8,V15)</f>
        <v>65708.5</v>
      </c>
      <c r="W7" s="11"/>
      <c r="X7" s="11"/>
      <c r="Y7" s="11"/>
      <c r="Z7" s="11"/>
      <c r="AA7" s="11"/>
      <c r="AB7" s="11"/>
      <c r="AC7" s="11"/>
      <c r="AD7" s="11"/>
      <c r="AE7" s="11"/>
      <c r="AF7" s="11">
        <f>V7-W7-X7-Y7-Z7-AA7-AB7-AC7-AD7-AE7</f>
        <v>65708.5</v>
      </c>
    </row>
    <row r="8" s="30" customFormat="1" ht="42" customHeight="1" spans="1:32">
      <c r="A8" s="33"/>
      <c r="B8" s="142" t="s">
        <v>37</v>
      </c>
      <c r="C8" s="142"/>
      <c r="D8" s="142"/>
      <c r="E8" s="142"/>
      <c r="F8" s="142"/>
      <c r="G8" s="142"/>
      <c r="H8" s="142"/>
      <c r="I8" s="142"/>
      <c r="J8" s="142"/>
      <c r="K8" s="142"/>
      <c r="L8" s="142"/>
      <c r="M8" s="142"/>
      <c r="N8" s="142"/>
      <c r="O8" s="142"/>
      <c r="P8" s="142"/>
      <c r="Q8" s="142"/>
      <c r="R8" s="142"/>
      <c r="S8" s="142"/>
      <c r="T8" s="34"/>
      <c r="U8" s="37"/>
      <c r="V8" s="38">
        <f>SUM(V9:V14)</f>
        <v>43708.5</v>
      </c>
      <c r="W8" s="34"/>
      <c r="X8" s="34"/>
      <c r="Y8" s="34"/>
      <c r="Z8" s="34"/>
      <c r="AA8" s="34"/>
      <c r="AB8" s="34"/>
      <c r="AC8" s="34"/>
      <c r="AD8" s="34"/>
      <c r="AE8" s="34"/>
      <c r="AF8" s="11">
        <f t="shared" ref="AF8:AF22" si="0">V8-W8-X8-Y8-Z8-AA8-AB8-AC8-AD8-AE8</f>
        <v>43708.5</v>
      </c>
    </row>
    <row r="9" s="5" customFormat="1" ht="55" customHeight="1" spans="1:32">
      <c r="A9" s="44"/>
      <c r="B9" s="13">
        <v>1</v>
      </c>
      <c r="C9" s="59" t="s">
        <v>38</v>
      </c>
      <c r="D9" s="59">
        <v>653223</v>
      </c>
      <c r="E9" s="59" t="s">
        <v>39</v>
      </c>
      <c r="F9" s="54" t="s">
        <v>40</v>
      </c>
      <c r="G9" s="59" t="s">
        <v>41</v>
      </c>
      <c r="H9" s="59" t="s">
        <v>42</v>
      </c>
      <c r="I9" s="59"/>
      <c r="J9" s="59"/>
      <c r="K9" s="59">
        <v>1</v>
      </c>
      <c r="L9" s="143"/>
      <c r="M9" s="59" t="s">
        <v>43</v>
      </c>
      <c r="N9" s="144">
        <v>43301</v>
      </c>
      <c r="O9" s="144">
        <v>43393</v>
      </c>
      <c r="P9" s="59" t="s">
        <v>39</v>
      </c>
      <c r="Q9" s="59" t="s">
        <v>44</v>
      </c>
      <c r="R9" s="59">
        <v>13899311021</v>
      </c>
      <c r="S9" s="59" t="s">
        <v>45</v>
      </c>
      <c r="T9" s="59">
        <v>860</v>
      </c>
      <c r="U9" s="145">
        <v>860</v>
      </c>
      <c r="V9" s="146">
        <v>860</v>
      </c>
      <c r="W9" s="28"/>
      <c r="X9" s="28"/>
      <c r="Y9" s="28"/>
      <c r="Z9" s="28"/>
      <c r="AA9" s="28"/>
      <c r="AB9" s="28"/>
      <c r="AC9" s="28"/>
      <c r="AD9" s="28"/>
      <c r="AE9" s="28"/>
      <c r="AF9" s="11">
        <f t="shared" si="0"/>
        <v>860</v>
      </c>
    </row>
    <row r="10" s="5" customFormat="1" ht="55" customHeight="1" spans="1:32">
      <c r="A10" s="35"/>
      <c r="B10" s="13">
        <v>2</v>
      </c>
      <c r="C10" s="59" t="s">
        <v>38</v>
      </c>
      <c r="D10" s="59">
        <v>653223</v>
      </c>
      <c r="E10" s="59" t="s">
        <v>46</v>
      </c>
      <c r="F10" s="59" t="s">
        <v>47</v>
      </c>
      <c r="G10" s="59" t="s">
        <v>48</v>
      </c>
      <c r="H10" s="59" t="s">
        <v>42</v>
      </c>
      <c r="I10" s="59" t="s">
        <v>49</v>
      </c>
      <c r="J10" s="59">
        <v>2018</v>
      </c>
      <c r="K10" s="59">
        <v>1</v>
      </c>
      <c r="L10" s="143" t="s">
        <v>50</v>
      </c>
      <c r="M10" s="59" t="s">
        <v>51</v>
      </c>
      <c r="N10" s="144">
        <v>43299</v>
      </c>
      <c r="O10" s="144">
        <v>43398</v>
      </c>
      <c r="P10" s="59" t="s">
        <v>52</v>
      </c>
      <c r="Q10" s="59" t="s">
        <v>53</v>
      </c>
      <c r="R10" s="59">
        <v>18034808063</v>
      </c>
      <c r="S10" s="59" t="s">
        <v>54</v>
      </c>
      <c r="T10" s="59">
        <v>16140</v>
      </c>
      <c r="U10" s="145">
        <v>15140</v>
      </c>
      <c r="V10" s="146">
        <v>15140</v>
      </c>
      <c r="W10" s="28"/>
      <c r="X10" s="28"/>
      <c r="Y10" s="28"/>
      <c r="Z10" s="28"/>
      <c r="AA10" s="28"/>
      <c r="AB10" s="28"/>
      <c r="AC10" s="28"/>
      <c r="AD10" s="28"/>
      <c r="AE10" s="28"/>
      <c r="AF10" s="11">
        <f t="shared" si="0"/>
        <v>15140</v>
      </c>
    </row>
    <row r="11" s="32" customFormat="1" ht="55" customHeight="1" spans="1:220">
      <c r="A11" s="5"/>
      <c r="B11" s="13">
        <v>3</v>
      </c>
      <c r="C11" s="59" t="s">
        <v>38</v>
      </c>
      <c r="D11" s="59">
        <v>653223</v>
      </c>
      <c r="E11" s="59" t="s">
        <v>46</v>
      </c>
      <c r="F11" s="59" t="s">
        <v>55</v>
      </c>
      <c r="G11" s="59" t="s">
        <v>48</v>
      </c>
      <c r="H11" s="59" t="s">
        <v>56</v>
      </c>
      <c r="I11" s="59" t="s">
        <v>57</v>
      </c>
      <c r="J11" s="59">
        <v>2016</v>
      </c>
      <c r="K11" s="59">
        <v>1</v>
      </c>
      <c r="L11" s="143" t="s">
        <v>58</v>
      </c>
      <c r="M11" s="59" t="s">
        <v>43</v>
      </c>
      <c r="N11" s="144">
        <v>43013</v>
      </c>
      <c r="O11" s="144">
        <v>43141</v>
      </c>
      <c r="P11" s="59" t="s">
        <v>46</v>
      </c>
      <c r="Q11" s="59" t="s">
        <v>53</v>
      </c>
      <c r="R11" s="59">
        <v>18034808063</v>
      </c>
      <c r="S11" s="59" t="s">
        <v>54</v>
      </c>
      <c r="T11" s="59">
        <v>121597</v>
      </c>
      <c r="U11" s="147">
        <v>5000</v>
      </c>
      <c r="V11" s="148">
        <v>5000</v>
      </c>
      <c r="W11" s="28"/>
      <c r="X11" s="28"/>
      <c r="Y11" s="28"/>
      <c r="Z11" s="28"/>
      <c r="AA11" s="28"/>
      <c r="AB11" s="28"/>
      <c r="AC11" s="28"/>
      <c r="AD11" s="28"/>
      <c r="AE11" s="28"/>
      <c r="AF11" s="11">
        <f t="shared" si="0"/>
        <v>5000</v>
      </c>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row>
    <row r="12" s="5" customFormat="1" ht="55" customHeight="1" spans="1:32">
      <c r="A12" s="35"/>
      <c r="B12" s="13">
        <v>4</v>
      </c>
      <c r="C12" s="59" t="s">
        <v>38</v>
      </c>
      <c r="D12" s="59">
        <v>653223</v>
      </c>
      <c r="E12" s="59" t="s">
        <v>59</v>
      </c>
      <c r="F12" s="59" t="s">
        <v>60</v>
      </c>
      <c r="G12" s="59" t="s">
        <v>61</v>
      </c>
      <c r="H12" s="59" t="s">
        <v>56</v>
      </c>
      <c r="I12" s="59" t="s">
        <v>57</v>
      </c>
      <c r="J12" s="59">
        <v>2016</v>
      </c>
      <c r="K12" s="59">
        <v>1</v>
      </c>
      <c r="L12" s="143" t="s">
        <v>62</v>
      </c>
      <c r="M12" s="59" t="s">
        <v>51</v>
      </c>
      <c r="N12" s="144">
        <v>42921</v>
      </c>
      <c r="O12" s="144">
        <v>43079</v>
      </c>
      <c r="P12" s="59" t="s">
        <v>63</v>
      </c>
      <c r="Q12" s="59" t="s">
        <v>64</v>
      </c>
      <c r="R12" s="59">
        <v>13899456099</v>
      </c>
      <c r="S12" s="59" t="s">
        <v>65</v>
      </c>
      <c r="T12" s="59">
        <v>3750.35</v>
      </c>
      <c r="U12" s="145">
        <v>150</v>
      </c>
      <c r="V12" s="146">
        <v>150</v>
      </c>
      <c r="W12" s="28"/>
      <c r="X12" s="28"/>
      <c r="Y12" s="28"/>
      <c r="Z12" s="28"/>
      <c r="AA12" s="28"/>
      <c r="AB12" s="28"/>
      <c r="AC12" s="28"/>
      <c r="AD12" s="28"/>
      <c r="AE12" s="28"/>
      <c r="AF12" s="11">
        <f t="shared" si="0"/>
        <v>150</v>
      </c>
    </row>
    <row r="13" s="31" customFormat="1" ht="55" customHeight="1" spans="1:32">
      <c r="A13" s="36"/>
      <c r="B13" s="13">
        <v>5</v>
      </c>
      <c r="C13" s="59" t="s">
        <v>38</v>
      </c>
      <c r="D13" s="59">
        <v>653223</v>
      </c>
      <c r="E13" s="59" t="s">
        <v>59</v>
      </c>
      <c r="F13" s="59" t="s">
        <v>66</v>
      </c>
      <c r="G13" s="59" t="s">
        <v>61</v>
      </c>
      <c r="H13" s="59" t="s">
        <v>56</v>
      </c>
      <c r="I13" s="59" t="s">
        <v>67</v>
      </c>
      <c r="J13" s="59">
        <v>2017</v>
      </c>
      <c r="K13" s="59">
        <v>1</v>
      </c>
      <c r="L13" s="143" t="s">
        <v>68</v>
      </c>
      <c r="M13" s="59" t="s">
        <v>51</v>
      </c>
      <c r="N13" s="144">
        <v>42921</v>
      </c>
      <c r="O13" s="144">
        <v>43342</v>
      </c>
      <c r="P13" s="59" t="s">
        <v>63</v>
      </c>
      <c r="Q13" s="59" t="s">
        <v>64</v>
      </c>
      <c r="R13" s="59">
        <v>13899456099</v>
      </c>
      <c r="S13" s="59" t="s">
        <v>65</v>
      </c>
      <c r="T13" s="59">
        <v>26954.3</v>
      </c>
      <c r="U13" s="145">
        <v>1448.5</v>
      </c>
      <c r="V13" s="146">
        <v>1448.5</v>
      </c>
      <c r="W13" s="41"/>
      <c r="X13" s="41"/>
      <c r="Y13" s="41"/>
      <c r="Z13" s="41"/>
      <c r="AA13" s="41"/>
      <c r="AB13" s="41"/>
      <c r="AC13" s="41"/>
      <c r="AD13" s="41"/>
      <c r="AE13" s="41"/>
      <c r="AF13" s="11">
        <f t="shared" si="0"/>
        <v>1448.5</v>
      </c>
    </row>
    <row r="14" s="32" customFormat="1" ht="55" customHeight="1" spans="1:220">
      <c r="A14" s="5"/>
      <c r="B14" s="13">
        <v>6</v>
      </c>
      <c r="C14" s="59" t="s">
        <v>38</v>
      </c>
      <c r="D14" s="59">
        <v>653223</v>
      </c>
      <c r="E14" s="59" t="s">
        <v>59</v>
      </c>
      <c r="F14" s="59" t="s">
        <v>69</v>
      </c>
      <c r="G14" s="59" t="s">
        <v>61</v>
      </c>
      <c r="H14" s="59" t="s">
        <v>56</v>
      </c>
      <c r="I14" s="59" t="s">
        <v>49</v>
      </c>
      <c r="J14" s="59">
        <v>2018</v>
      </c>
      <c r="K14" s="59">
        <v>1</v>
      </c>
      <c r="L14" s="143" t="s">
        <v>70</v>
      </c>
      <c r="M14" s="59" t="s">
        <v>51</v>
      </c>
      <c r="N14" s="144">
        <v>43311</v>
      </c>
      <c r="O14" s="144">
        <v>43646</v>
      </c>
      <c r="P14" s="59" t="s">
        <v>63</v>
      </c>
      <c r="Q14" s="59" t="s">
        <v>64</v>
      </c>
      <c r="R14" s="59">
        <v>13899456099</v>
      </c>
      <c r="S14" s="59" t="s">
        <v>65</v>
      </c>
      <c r="T14" s="59">
        <v>25332</v>
      </c>
      <c r="U14" s="147">
        <v>21110</v>
      </c>
      <c r="V14" s="148">
        <v>21110</v>
      </c>
      <c r="W14" s="28"/>
      <c r="X14" s="28"/>
      <c r="Y14" s="28"/>
      <c r="Z14" s="28"/>
      <c r="AA14" s="28"/>
      <c r="AB14" s="28"/>
      <c r="AC14" s="28"/>
      <c r="AD14" s="28"/>
      <c r="AE14" s="28"/>
      <c r="AF14" s="11">
        <f t="shared" si="0"/>
        <v>21110</v>
      </c>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row>
    <row r="15" s="4" customFormat="1" ht="48" customHeight="1" spans="2:32">
      <c r="B15" s="12" t="s">
        <v>71</v>
      </c>
      <c r="C15" s="12"/>
      <c r="D15" s="12"/>
      <c r="E15" s="12"/>
      <c r="F15" s="12"/>
      <c r="G15" s="12"/>
      <c r="H15" s="12"/>
      <c r="I15" s="12"/>
      <c r="J15" s="12"/>
      <c r="K15" s="12"/>
      <c r="L15" s="12"/>
      <c r="M15" s="12"/>
      <c r="N15" s="12"/>
      <c r="O15" s="12"/>
      <c r="P15" s="12"/>
      <c r="Q15" s="12"/>
      <c r="R15" s="12"/>
      <c r="S15" s="12"/>
      <c r="T15" s="22"/>
      <c r="U15" s="23"/>
      <c r="V15" s="24">
        <f>SUM(V16:V22)</f>
        <v>22000</v>
      </c>
      <c r="W15" s="25"/>
      <c r="X15" s="25"/>
      <c r="Y15" s="25"/>
      <c r="Z15" s="25"/>
      <c r="AA15" s="25"/>
      <c r="AB15" s="25"/>
      <c r="AC15" s="25"/>
      <c r="AD15" s="25"/>
      <c r="AE15" s="25"/>
      <c r="AF15" s="11">
        <f t="shared" si="0"/>
        <v>22000</v>
      </c>
    </row>
    <row r="16" s="5" customFormat="1" ht="55" customHeight="1" spans="2:32">
      <c r="B16" s="13">
        <v>1</v>
      </c>
      <c r="C16" s="13" t="s">
        <v>38</v>
      </c>
      <c r="D16" s="13">
        <v>653223</v>
      </c>
      <c r="E16" s="13" t="s">
        <v>72</v>
      </c>
      <c r="F16" s="13" t="s">
        <v>73</v>
      </c>
      <c r="G16" s="13" t="s">
        <v>74</v>
      </c>
      <c r="H16" s="13" t="s">
        <v>56</v>
      </c>
      <c r="I16" s="13" t="s">
        <v>75</v>
      </c>
      <c r="J16" s="13">
        <v>2017</v>
      </c>
      <c r="K16" s="13">
        <v>1</v>
      </c>
      <c r="L16" s="14" t="s">
        <v>76</v>
      </c>
      <c r="M16" s="13" t="s">
        <v>43</v>
      </c>
      <c r="N16" s="15">
        <v>42795</v>
      </c>
      <c r="O16" s="15">
        <v>43100</v>
      </c>
      <c r="P16" s="13" t="s">
        <v>72</v>
      </c>
      <c r="Q16" s="13" t="s">
        <v>77</v>
      </c>
      <c r="R16" s="14" t="s">
        <v>78</v>
      </c>
      <c r="S16" s="13" t="s">
        <v>79</v>
      </c>
      <c r="T16" s="13">
        <v>9000</v>
      </c>
      <c r="U16" s="26">
        <v>6000</v>
      </c>
      <c r="V16" s="27">
        <v>6000</v>
      </c>
      <c r="W16" s="28"/>
      <c r="X16" s="28"/>
      <c r="Y16" s="28"/>
      <c r="Z16" s="28"/>
      <c r="AA16" s="28"/>
      <c r="AB16" s="28"/>
      <c r="AC16" s="28"/>
      <c r="AD16" s="28"/>
      <c r="AE16" s="28"/>
      <c r="AF16" s="11">
        <f t="shared" si="0"/>
        <v>6000</v>
      </c>
    </row>
    <row r="17" s="5" customFormat="1" ht="55" customHeight="1" spans="2:32">
      <c r="B17" s="13">
        <v>2</v>
      </c>
      <c r="C17" s="13" t="s">
        <v>38</v>
      </c>
      <c r="D17" s="13">
        <v>653223</v>
      </c>
      <c r="E17" s="13" t="s">
        <v>72</v>
      </c>
      <c r="F17" s="13" t="s">
        <v>80</v>
      </c>
      <c r="G17" s="13" t="s">
        <v>74</v>
      </c>
      <c r="H17" s="13" t="s">
        <v>56</v>
      </c>
      <c r="I17" s="13" t="s">
        <v>75</v>
      </c>
      <c r="J17" s="13">
        <v>2017</v>
      </c>
      <c r="K17" s="13">
        <v>1</v>
      </c>
      <c r="L17" s="14" t="s">
        <v>81</v>
      </c>
      <c r="M17" s="13" t="s">
        <v>43</v>
      </c>
      <c r="N17" s="15">
        <v>42795</v>
      </c>
      <c r="O17" s="15">
        <v>43100</v>
      </c>
      <c r="P17" s="13" t="s">
        <v>72</v>
      </c>
      <c r="Q17" s="13" t="s">
        <v>77</v>
      </c>
      <c r="R17" s="14" t="s">
        <v>78</v>
      </c>
      <c r="S17" s="13" t="s">
        <v>79</v>
      </c>
      <c r="T17" s="13">
        <v>3000</v>
      </c>
      <c r="U17" s="26">
        <v>1000</v>
      </c>
      <c r="V17" s="27">
        <v>1000</v>
      </c>
      <c r="W17" s="28"/>
      <c r="X17" s="28"/>
      <c r="Y17" s="28"/>
      <c r="Z17" s="28"/>
      <c r="AA17" s="28"/>
      <c r="AB17" s="28"/>
      <c r="AC17" s="28"/>
      <c r="AD17" s="28"/>
      <c r="AE17" s="28"/>
      <c r="AF17" s="11">
        <f t="shared" si="0"/>
        <v>1000</v>
      </c>
    </row>
    <row r="18" s="5" customFormat="1" ht="55" customHeight="1" spans="2:32">
      <c r="B18" s="13">
        <v>3</v>
      </c>
      <c r="C18" s="13" t="s">
        <v>38</v>
      </c>
      <c r="D18" s="13">
        <v>653223</v>
      </c>
      <c r="E18" s="13" t="s">
        <v>72</v>
      </c>
      <c r="F18" s="13" t="s">
        <v>82</v>
      </c>
      <c r="G18" s="13" t="s">
        <v>74</v>
      </c>
      <c r="H18" s="13" t="s">
        <v>56</v>
      </c>
      <c r="I18" s="13" t="s">
        <v>75</v>
      </c>
      <c r="J18" s="13">
        <v>2017</v>
      </c>
      <c r="K18" s="13">
        <v>1</v>
      </c>
      <c r="L18" s="14" t="s">
        <v>76</v>
      </c>
      <c r="M18" s="13" t="s">
        <v>43</v>
      </c>
      <c r="N18" s="15">
        <v>42795</v>
      </c>
      <c r="O18" s="15">
        <v>43100</v>
      </c>
      <c r="P18" s="13" t="s">
        <v>72</v>
      </c>
      <c r="Q18" s="13" t="s">
        <v>77</v>
      </c>
      <c r="R18" s="14" t="s">
        <v>78</v>
      </c>
      <c r="S18" s="13" t="s">
        <v>79</v>
      </c>
      <c r="T18" s="13">
        <v>8800</v>
      </c>
      <c r="U18" s="26">
        <v>4000</v>
      </c>
      <c r="V18" s="27">
        <v>4000</v>
      </c>
      <c r="W18" s="28"/>
      <c r="X18" s="28"/>
      <c r="Y18" s="28"/>
      <c r="Z18" s="28"/>
      <c r="AA18" s="28"/>
      <c r="AB18" s="28"/>
      <c r="AC18" s="28"/>
      <c r="AD18" s="28"/>
      <c r="AE18" s="28"/>
      <c r="AF18" s="11">
        <f t="shared" si="0"/>
        <v>4000</v>
      </c>
    </row>
    <row r="19" s="5" customFormat="1" ht="55" customHeight="1" spans="2:32">
      <c r="B19" s="13">
        <v>4</v>
      </c>
      <c r="C19" s="13" t="s">
        <v>38</v>
      </c>
      <c r="D19" s="13">
        <v>653223</v>
      </c>
      <c r="E19" s="13" t="s">
        <v>72</v>
      </c>
      <c r="F19" s="13" t="s">
        <v>80</v>
      </c>
      <c r="G19" s="13" t="s">
        <v>74</v>
      </c>
      <c r="H19" s="13" t="s">
        <v>56</v>
      </c>
      <c r="I19" s="13" t="s">
        <v>75</v>
      </c>
      <c r="J19" s="13">
        <v>2017</v>
      </c>
      <c r="K19" s="13">
        <v>1</v>
      </c>
      <c r="L19" s="14" t="s">
        <v>81</v>
      </c>
      <c r="M19" s="13" t="s">
        <v>43</v>
      </c>
      <c r="N19" s="15">
        <v>42795</v>
      </c>
      <c r="O19" s="15">
        <v>43100</v>
      </c>
      <c r="P19" s="13" t="s">
        <v>72</v>
      </c>
      <c r="Q19" s="13" t="s">
        <v>77</v>
      </c>
      <c r="R19" s="14" t="s">
        <v>78</v>
      </c>
      <c r="S19" s="13" t="s">
        <v>79</v>
      </c>
      <c r="T19" s="13">
        <v>6800</v>
      </c>
      <c r="U19" s="26">
        <v>2000</v>
      </c>
      <c r="V19" s="27">
        <v>2000</v>
      </c>
      <c r="W19" s="28"/>
      <c r="X19" s="28"/>
      <c r="Y19" s="28"/>
      <c r="Z19" s="28"/>
      <c r="AA19" s="28"/>
      <c r="AB19" s="28"/>
      <c r="AC19" s="28"/>
      <c r="AD19" s="28"/>
      <c r="AE19" s="28"/>
      <c r="AF19" s="11">
        <f t="shared" si="0"/>
        <v>2000</v>
      </c>
    </row>
    <row r="20" s="5" customFormat="1" ht="55" customHeight="1" spans="2:32">
      <c r="B20" s="13">
        <v>5</v>
      </c>
      <c r="C20" s="13" t="s">
        <v>38</v>
      </c>
      <c r="D20" s="13">
        <v>653223</v>
      </c>
      <c r="E20" s="13" t="s">
        <v>72</v>
      </c>
      <c r="F20" s="13" t="s">
        <v>83</v>
      </c>
      <c r="G20" s="13" t="s">
        <v>84</v>
      </c>
      <c r="H20" s="13" t="s">
        <v>56</v>
      </c>
      <c r="I20" s="13" t="s">
        <v>67</v>
      </c>
      <c r="J20" s="13">
        <v>2018</v>
      </c>
      <c r="K20" s="13">
        <v>1</v>
      </c>
      <c r="L20" s="14" t="s">
        <v>85</v>
      </c>
      <c r="M20" s="13" t="s">
        <v>43</v>
      </c>
      <c r="N20" s="15">
        <v>43136</v>
      </c>
      <c r="O20" s="15">
        <v>43225</v>
      </c>
      <c r="P20" s="13" t="s">
        <v>72</v>
      </c>
      <c r="Q20" s="13" t="s">
        <v>77</v>
      </c>
      <c r="R20" s="14" t="s">
        <v>78</v>
      </c>
      <c r="S20" s="13" t="s">
        <v>79</v>
      </c>
      <c r="T20" s="13">
        <v>7200</v>
      </c>
      <c r="U20" s="26">
        <v>6000</v>
      </c>
      <c r="V20" s="27">
        <v>6000</v>
      </c>
      <c r="W20" s="28"/>
      <c r="X20" s="28"/>
      <c r="Y20" s="28"/>
      <c r="Z20" s="28"/>
      <c r="AA20" s="28"/>
      <c r="AB20" s="28"/>
      <c r="AC20" s="28"/>
      <c r="AD20" s="28"/>
      <c r="AE20" s="28"/>
      <c r="AF20" s="11">
        <f t="shared" si="0"/>
        <v>6000</v>
      </c>
    </row>
    <row r="21" s="5" customFormat="1" ht="55" customHeight="1" spans="2:32">
      <c r="B21" s="13">
        <v>6</v>
      </c>
      <c r="C21" s="13" t="s">
        <v>38</v>
      </c>
      <c r="D21" s="13">
        <v>653223</v>
      </c>
      <c r="E21" s="13" t="s">
        <v>86</v>
      </c>
      <c r="F21" s="13" t="s">
        <v>87</v>
      </c>
      <c r="G21" s="13" t="s">
        <v>84</v>
      </c>
      <c r="H21" s="13" t="s">
        <v>56</v>
      </c>
      <c r="I21" s="13" t="s">
        <v>88</v>
      </c>
      <c r="J21" s="13">
        <v>2017</v>
      </c>
      <c r="K21" s="13">
        <v>2</v>
      </c>
      <c r="L21" s="14" t="s">
        <v>89</v>
      </c>
      <c r="M21" s="13" t="s">
        <v>43</v>
      </c>
      <c r="N21" s="15">
        <v>42809</v>
      </c>
      <c r="O21" s="15">
        <v>43419</v>
      </c>
      <c r="P21" s="13" t="s">
        <v>86</v>
      </c>
      <c r="Q21" s="13" t="s">
        <v>90</v>
      </c>
      <c r="R21" s="14" t="s">
        <v>91</v>
      </c>
      <c r="S21" s="13" t="s">
        <v>92</v>
      </c>
      <c r="T21" s="13">
        <v>7667</v>
      </c>
      <c r="U21" s="26">
        <v>1000</v>
      </c>
      <c r="V21" s="27">
        <v>1000</v>
      </c>
      <c r="W21" s="28"/>
      <c r="X21" s="28"/>
      <c r="Y21" s="28"/>
      <c r="Z21" s="28"/>
      <c r="AA21" s="28"/>
      <c r="AB21" s="28"/>
      <c r="AC21" s="28"/>
      <c r="AD21" s="28"/>
      <c r="AE21" s="28"/>
      <c r="AF21" s="11">
        <f t="shared" si="0"/>
        <v>1000</v>
      </c>
    </row>
    <row r="22" s="5" customFormat="1" ht="55" customHeight="1" spans="2:32">
      <c r="B22" s="13">
        <v>7</v>
      </c>
      <c r="C22" s="13" t="s">
        <v>38</v>
      </c>
      <c r="D22" s="13">
        <v>653223</v>
      </c>
      <c r="E22" s="13" t="s">
        <v>93</v>
      </c>
      <c r="F22" s="13" t="s">
        <v>94</v>
      </c>
      <c r="G22" s="13" t="s">
        <v>84</v>
      </c>
      <c r="H22" s="13" t="s">
        <v>56</v>
      </c>
      <c r="I22" s="13" t="s">
        <v>57</v>
      </c>
      <c r="J22" s="13">
        <v>2017</v>
      </c>
      <c r="K22" s="13">
        <v>1</v>
      </c>
      <c r="L22" s="14" t="s">
        <v>95</v>
      </c>
      <c r="M22" s="13" t="s">
        <v>43</v>
      </c>
      <c r="N22" s="15">
        <v>43059</v>
      </c>
      <c r="O22" s="15">
        <v>43220</v>
      </c>
      <c r="P22" s="13" t="s">
        <v>93</v>
      </c>
      <c r="Q22" s="13" t="s">
        <v>96</v>
      </c>
      <c r="R22" s="14" t="s">
        <v>97</v>
      </c>
      <c r="S22" s="13" t="s">
        <v>79</v>
      </c>
      <c r="T22" s="13">
        <v>3080</v>
      </c>
      <c r="U22" s="26">
        <v>2000</v>
      </c>
      <c r="V22" s="27">
        <v>2000</v>
      </c>
      <c r="W22" s="28"/>
      <c r="X22" s="28"/>
      <c r="Y22" s="28"/>
      <c r="Z22" s="28"/>
      <c r="AA22" s="28"/>
      <c r="AB22" s="28"/>
      <c r="AC22" s="28"/>
      <c r="AD22" s="28"/>
      <c r="AE22" s="28"/>
      <c r="AF22" s="11">
        <f t="shared" si="0"/>
        <v>2000</v>
      </c>
    </row>
  </sheetData>
  <mergeCells count="29">
    <mergeCell ref="B3:C3"/>
    <mergeCell ref="E4:S4"/>
    <mergeCell ref="U4:V4"/>
    <mergeCell ref="B8:S8"/>
    <mergeCell ref="B15:S15"/>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AF4:AF6"/>
    <mergeCell ref="W4:AE5"/>
    <mergeCell ref="B1:AF2"/>
  </mergeCells>
  <dataValidations count="7">
    <dataValidation type="list" allowBlank="1" showInputMessage="1" showErrorMessage="1" sqref="G9:G22">
      <formula1>INDIRECT("db!$B$3:$B$70")</formula1>
    </dataValidation>
    <dataValidation type="list" allowBlank="1" showInputMessage="1" showErrorMessage="1" sqref="C9:D22">
      <formula1>#REF!</formula1>
    </dataValidation>
    <dataValidation type="list" allowBlank="1" showInputMessage="1" showErrorMessage="1" sqref="H9:H22">
      <formula1>"有收益,无收益"</formula1>
    </dataValidation>
    <dataValidation type="date" operator="between" allowBlank="1" showInputMessage="1" showErrorMessage="1" sqref="N9:O15">
      <formula1>18172</formula1>
      <formula2>54789</formula2>
    </dataValidation>
    <dataValidation type="list" allowBlank="1" showInputMessage="1" showErrorMessage="1" sqref="S9:S22">
      <formula1>INDIRECT("db!$D$86:$D$167")</formula1>
    </dataValidation>
    <dataValidation type="list" allowBlank="1" showInputMessage="1" showErrorMessage="1" sqref="I9:I22">
      <formula1>"已立项审批,在建状态,停缓建,已完工,已竣工决算"</formula1>
    </dataValidation>
    <dataValidation type="list" allowBlank="1" showInputMessage="1" showErrorMessage="1" sqref="M9:M22">
      <formula1>"中央,省级,市级,县级"</formula1>
    </dataValidation>
  </dataValidations>
  <printOptions horizontalCentered="1"/>
  <pageMargins left="0.159027777777778" right="0.159027777777778" top="1" bottom="1" header="0.509027777777778" footer="0.509027777777778"/>
  <pageSetup paperSize="8" scale="69" fitToHeight="0" orientation="landscape"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HL13"/>
  <sheetViews>
    <sheetView topLeftCell="L1" workbookViewId="0">
      <selection activeCell="AG7" sqref="AG7"/>
    </sheetView>
  </sheetViews>
  <sheetFormatPr defaultColWidth="9" defaultRowHeight="14.25"/>
  <cols>
    <col min="1" max="1" width="4.25" style="4" customWidth="1"/>
    <col min="2" max="2" width="4.5" style="6" customWidth="1"/>
    <col min="3" max="3" width="6.75" style="4" customWidth="1"/>
    <col min="4" max="4" width="7.375" style="4" customWidth="1"/>
    <col min="5" max="5" width="8.125" style="7" customWidth="1"/>
    <col min="6" max="6" width="9.25" style="7" customWidth="1"/>
    <col min="7" max="7" width="8.625" style="7" customWidth="1"/>
    <col min="8" max="9" width="6.875" style="7" customWidth="1"/>
    <col min="10" max="10" width="5.5" style="7" customWidth="1"/>
    <col min="11" max="11" width="4.875" style="7" customWidth="1"/>
    <col min="12" max="12" width="8.5" style="7" customWidth="1"/>
    <col min="13" max="13" width="6.375" style="7" customWidth="1"/>
    <col min="14" max="15" width="8.375" style="7" customWidth="1"/>
    <col min="16" max="16" width="9.26666666666667" style="7" customWidth="1"/>
    <col min="17" max="17" width="6.75" style="7" customWidth="1"/>
    <col min="18" max="18" width="11.9083333333333" style="7" customWidth="1"/>
    <col min="19" max="19" width="6.875" style="7" customWidth="1"/>
    <col min="20" max="20" width="8.675" style="7" customWidth="1"/>
    <col min="21" max="21" width="8.5" style="8" customWidth="1"/>
    <col min="22" max="22" width="9.625" style="8" customWidth="1"/>
    <col min="23" max="31" width="9" style="4"/>
    <col min="32" max="32" width="10.875" style="4" customWidth="1"/>
    <col min="33" max="243" width="9" style="4"/>
    <col min="244" max="16371" width="9" style="1"/>
    <col min="16372" max="16384" width="9" style="9"/>
  </cols>
  <sheetData>
    <row r="2" ht="30" customHeight="1"/>
    <row r="3" s="1" customFormat="1" ht="18" customHeight="1" spans="1:220">
      <c r="A3" s="4"/>
      <c r="B3" s="10" t="s">
        <v>510</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row>
    <row r="4" s="1" customFormat="1" ht="35.25" customHeight="1" spans="1:220">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row>
    <row r="5" s="1" customFormat="1" ht="24" customHeight="1" spans="1:220">
      <c r="A5" s="4"/>
      <c r="B5" s="7"/>
      <c r="C5" s="7"/>
      <c r="D5" s="4"/>
      <c r="E5" s="7"/>
      <c r="F5" s="7"/>
      <c r="G5" s="7"/>
      <c r="H5" s="7"/>
      <c r="I5" s="7"/>
      <c r="J5" s="7"/>
      <c r="K5" s="7"/>
      <c r="L5" s="7"/>
      <c r="M5" s="7"/>
      <c r="N5" s="7"/>
      <c r="O5" s="7"/>
      <c r="P5" s="7"/>
      <c r="Q5" s="7"/>
      <c r="R5" s="7"/>
      <c r="S5" s="7"/>
      <c r="T5" s="7"/>
      <c r="U5" s="8"/>
      <c r="V5" s="8"/>
      <c r="W5" s="4"/>
      <c r="X5" s="4"/>
      <c r="Y5" s="4"/>
      <c r="Z5" s="4"/>
      <c r="AA5" s="4"/>
      <c r="AB5" s="4"/>
      <c r="AC5" s="4"/>
      <c r="AD5" s="4"/>
      <c r="AE5" s="4"/>
      <c r="AF5" s="4" t="s">
        <v>1</v>
      </c>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row>
    <row r="6" s="2" customFormat="1" ht="57" customHeight="1" spans="2:32">
      <c r="B6" s="11" t="s">
        <v>2</v>
      </c>
      <c r="C6" s="11" t="s">
        <v>3</v>
      </c>
      <c r="D6" s="11" t="s">
        <v>4</v>
      </c>
      <c r="E6" s="11" t="s">
        <v>5</v>
      </c>
      <c r="F6" s="11"/>
      <c r="G6" s="11"/>
      <c r="H6" s="11"/>
      <c r="I6" s="11"/>
      <c r="J6" s="11"/>
      <c r="K6" s="11"/>
      <c r="L6" s="11"/>
      <c r="M6" s="11"/>
      <c r="N6" s="11"/>
      <c r="O6" s="11"/>
      <c r="P6" s="11"/>
      <c r="Q6" s="11"/>
      <c r="R6" s="11"/>
      <c r="S6" s="11"/>
      <c r="T6" s="11" t="s">
        <v>6</v>
      </c>
      <c r="U6" s="16" t="s">
        <v>7</v>
      </c>
      <c r="V6" s="17"/>
      <c r="W6" s="18" t="s">
        <v>8</v>
      </c>
      <c r="X6" s="18"/>
      <c r="Y6" s="18"/>
      <c r="Z6" s="18"/>
      <c r="AA6" s="18"/>
      <c r="AB6" s="18"/>
      <c r="AC6" s="18"/>
      <c r="AD6" s="18"/>
      <c r="AE6" s="18"/>
      <c r="AF6" s="29" t="s">
        <v>9</v>
      </c>
    </row>
    <row r="7" s="3" customFormat="1" ht="57" customHeight="1" spans="2:32">
      <c r="B7" s="11"/>
      <c r="C7" s="11"/>
      <c r="D7" s="11"/>
      <c r="E7" s="11" t="s">
        <v>10</v>
      </c>
      <c r="F7" s="11" t="s">
        <v>11</v>
      </c>
      <c r="G7" s="11" t="s">
        <v>12</v>
      </c>
      <c r="H7" s="11" t="s">
        <v>13</v>
      </c>
      <c r="I7" s="11" t="s">
        <v>14</v>
      </c>
      <c r="J7" s="11" t="s">
        <v>15</v>
      </c>
      <c r="K7" s="11" t="s">
        <v>16</v>
      </c>
      <c r="L7" s="11" t="s">
        <v>17</v>
      </c>
      <c r="M7" s="11" t="s">
        <v>18</v>
      </c>
      <c r="N7" s="11" t="s">
        <v>19</v>
      </c>
      <c r="O7" s="11" t="s">
        <v>20</v>
      </c>
      <c r="P7" s="11" t="s">
        <v>21</v>
      </c>
      <c r="Q7" s="11" t="s">
        <v>22</v>
      </c>
      <c r="R7" s="11" t="s">
        <v>23</v>
      </c>
      <c r="S7" s="11" t="s">
        <v>24</v>
      </c>
      <c r="T7" s="11" t="s">
        <v>6</v>
      </c>
      <c r="U7" s="19" t="s">
        <v>25</v>
      </c>
      <c r="V7" s="20" t="s">
        <v>26</v>
      </c>
      <c r="W7" s="18"/>
      <c r="X7" s="18"/>
      <c r="Y7" s="18"/>
      <c r="Z7" s="18"/>
      <c r="AA7" s="18"/>
      <c r="AB7" s="18"/>
      <c r="AC7" s="18"/>
      <c r="AD7" s="18"/>
      <c r="AE7" s="18"/>
      <c r="AF7" s="29"/>
    </row>
    <row r="8" s="3" customFormat="1" ht="104" customHeight="1" spans="2:32">
      <c r="B8" s="11"/>
      <c r="C8" s="11"/>
      <c r="D8" s="11"/>
      <c r="E8" s="11"/>
      <c r="F8" s="11"/>
      <c r="G8" s="11"/>
      <c r="H8" s="11"/>
      <c r="I8" s="11"/>
      <c r="J8" s="11"/>
      <c r="K8" s="11"/>
      <c r="L8" s="11"/>
      <c r="M8" s="11"/>
      <c r="N8" s="11"/>
      <c r="O8" s="11"/>
      <c r="P8" s="11"/>
      <c r="Q8" s="11"/>
      <c r="R8" s="11"/>
      <c r="S8" s="11"/>
      <c r="T8" s="11"/>
      <c r="U8" s="19"/>
      <c r="V8" s="20"/>
      <c r="W8" s="11" t="s">
        <v>27</v>
      </c>
      <c r="X8" s="11" t="s">
        <v>28</v>
      </c>
      <c r="Y8" s="11" t="s">
        <v>29</v>
      </c>
      <c r="Z8" s="11" t="s">
        <v>30</v>
      </c>
      <c r="AA8" s="11" t="s">
        <v>31</v>
      </c>
      <c r="AB8" s="11" t="s">
        <v>32</v>
      </c>
      <c r="AC8" s="11" t="s">
        <v>33</v>
      </c>
      <c r="AD8" s="11" t="s">
        <v>34</v>
      </c>
      <c r="AE8" s="11" t="s">
        <v>35</v>
      </c>
      <c r="AF8" s="29"/>
    </row>
    <row r="9" s="3" customFormat="1" ht="45" customHeight="1" spans="2:32">
      <c r="B9" s="11" t="s">
        <v>25</v>
      </c>
      <c r="C9" s="11" t="s">
        <v>36</v>
      </c>
      <c r="D9" s="11" t="s">
        <v>36</v>
      </c>
      <c r="E9" s="11" t="s">
        <v>36</v>
      </c>
      <c r="F9" s="11" t="s">
        <v>36</v>
      </c>
      <c r="G9" s="11" t="s">
        <v>36</v>
      </c>
      <c r="H9" s="11" t="s">
        <v>36</v>
      </c>
      <c r="I9" s="11" t="s">
        <v>36</v>
      </c>
      <c r="J9" s="11" t="s">
        <v>36</v>
      </c>
      <c r="K9" s="11" t="s">
        <v>36</v>
      </c>
      <c r="L9" s="11" t="s">
        <v>36</v>
      </c>
      <c r="M9" s="11" t="s">
        <v>36</v>
      </c>
      <c r="N9" s="11" t="s">
        <v>36</v>
      </c>
      <c r="O9" s="11" t="s">
        <v>36</v>
      </c>
      <c r="P9" s="11" t="s">
        <v>36</v>
      </c>
      <c r="Q9" s="11" t="s">
        <v>36</v>
      </c>
      <c r="R9" s="11" t="s">
        <v>36</v>
      </c>
      <c r="S9" s="11" t="s">
        <v>36</v>
      </c>
      <c r="T9" s="11" t="e">
        <f t="shared" ref="T9:V9" si="0">SUM(T11:T13)</f>
        <v>#REF!</v>
      </c>
      <c r="U9" s="11">
        <f t="shared" si="0"/>
        <v>25000</v>
      </c>
      <c r="V9" s="21">
        <f t="shared" si="0"/>
        <v>19000</v>
      </c>
      <c r="W9" s="11"/>
      <c r="X9" s="11"/>
      <c r="Y9" s="11"/>
      <c r="Z9" s="11"/>
      <c r="AA9" s="11"/>
      <c r="AB9" s="11"/>
      <c r="AC9" s="11"/>
      <c r="AD9" s="11"/>
      <c r="AE9" s="11"/>
      <c r="AF9" s="11">
        <f t="shared" ref="AF9:AF13" si="1">V9-W9-Y9-Z9-AA9-AB9-AC9-AD9-AE9</f>
        <v>19000</v>
      </c>
    </row>
    <row r="10" s="4" customFormat="1" ht="51" customHeight="1" spans="2:32">
      <c r="B10" s="12" t="s">
        <v>71</v>
      </c>
      <c r="C10" s="12"/>
      <c r="D10" s="12"/>
      <c r="E10" s="12"/>
      <c r="F10" s="12"/>
      <c r="G10" s="12"/>
      <c r="H10" s="12"/>
      <c r="I10" s="12"/>
      <c r="J10" s="12"/>
      <c r="K10" s="12"/>
      <c r="L10" s="12"/>
      <c r="M10" s="12"/>
      <c r="N10" s="12"/>
      <c r="O10" s="12"/>
      <c r="P10" s="12"/>
      <c r="Q10" s="12"/>
      <c r="R10" s="12"/>
      <c r="S10" s="12"/>
      <c r="T10" s="22"/>
      <c r="U10" s="23"/>
      <c r="V10" s="24">
        <f>SUM(V11:V13)</f>
        <v>19000</v>
      </c>
      <c r="W10" s="25"/>
      <c r="X10" s="25"/>
      <c r="Y10" s="25"/>
      <c r="Z10" s="25"/>
      <c r="AA10" s="25"/>
      <c r="AB10" s="25"/>
      <c r="AC10" s="25"/>
      <c r="AD10" s="25"/>
      <c r="AE10" s="25"/>
      <c r="AF10" s="11">
        <f t="shared" si="1"/>
        <v>19000</v>
      </c>
    </row>
    <row r="11" s="5" customFormat="1" ht="60" customHeight="1" spans="2:32">
      <c r="B11" s="13">
        <v>1</v>
      </c>
      <c r="C11" s="13" t="s">
        <v>511</v>
      </c>
      <c r="D11" s="13">
        <v>653200</v>
      </c>
      <c r="E11" s="13" t="s">
        <v>512</v>
      </c>
      <c r="F11" s="13" t="s">
        <v>513</v>
      </c>
      <c r="G11" s="13" t="s">
        <v>480</v>
      </c>
      <c r="H11" s="13" t="s">
        <v>56</v>
      </c>
      <c r="I11" s="13" t="s">
        <v>49</v>
      </c>
      <c r="J11" s="13">
        <v>2018</v>
      </c>
      <c r="K11" s="13">
        <v>1</v>
      </c>
      <c r="L11" s="14" t="s">
        <v>514</v>
      </c>
      <c r="M11" s="13" t="s">
        <v>51</v>
      </c>
      <c r="N11" s="15">
        <v>43252</v>
      </c>
      <c r="O11" s="15"/>
      <c r="P11" s="13" t="s">
        <v>512</v>
      </c>
      <c r="Q11" s="13" t="s">
        <v>515</v>
      </c>
      <c r="R11" s="14">
        <v>13809984440</v>
      </c>
      <c r="S11" s="13" t="s">
        <v>181</v>
      </c>
      <c r="T11" s="13" t="e">
        <f>SUM(#REF!)</f>
        <v>#REF!</v>
      </c>
      <c r="U11" s="26">
        <f>SUM(V11:V11)</f>
        <v>8000</v>
      </c>
      <c r="V11" s="27">
        <v>8000</v>
      </c>
      <c r="W11" s="28"/>
      <c r="X11" s="28"/>
      <c r="Y11" s="28"/>
      <c r="Z11" s="28"/>
      <c r="AA11" s="28"/>
      <c r="AB11" s="28"/>
      <c r="AC11" s="28"/>
      <c r="AD11" s="28"/>
      <c r="AE11" s="28"/>
      <c r="AF11" s="11">
        <f t="shared" si="1"/>
        <v>8000</v>
      </c>
    </row>
    <row r="12" s="5" customFormat="1" ht="60" customHeight="1" spans="2:32">
      <c r="B12" s="13">
        <v>2</v>
      </c>
      <c r="C12" s="13" t="s">
        <v>511</v>
      </c>
      <c r="D12" s="13">
        <v>653200</v>
      </c>
      <c r="E12" s="13" t="s">
        <v>516</v>
      </c>
      <c r="F12" s="13" t="s">
        <v>517</v>
      </c>
      <c r="G12" s="13" t="s">
        <v>518</v>
      </c>
      <c r="H12" s="13" t="s">
        <v>42</v>
      </c>
      <c r="I12" s="13" t="s">
        <v>519</v>
      </c>
      <c r="J12" s="13">
        <v>2016</v>
      </c>
      <c r="K12" s="13">
        <v>3</v>
      </c>
      <c r="L12" s="14" t="s">
        <v>520</v>
      </c>
      <c r="M12" s="13" t="s">
        <v>51</v>
      </c>
      <c r="N12" s="15">
        <v>42948</v>
      </c>
      <c r="O12" s="15">
        <v>43709</v>
      </c>
      <c r="P12" s="13" t="s">
        <v>516</v>
      </c>
      <c r="Q12" s="13" t="s">
        <v>521</v>
      </c>
      <c r="R12" s="14">
        <v>18999659506</v>
      </c>
      <c r="S12" s="13" t="s">
        <v>522</v>
      </c>
      <c r="T12" s="13" t="e">
        <f>SUM(#REF!)</f>
        <v>#REF!</v>
      </c>
      <c r="U12" s="26">
        <f>SUM(V12:V12)</f>
        <v>5000</v>
      </c>
      <c r="V12" s="27">
        <v>5000</v>
      </c>
      <c r="W12" s="28"/>
      <c r="X12" s="28"/>
      <c r="Y12" s="28"/>
      <c r="Z12" s="28"/>
      <c r="AA12" s="28"/>
      <c r="AB12" s="28"/>
      <c r="AC12" s="28"/>
      <c r="AD12" s="28"/>
      <c r="AE12" s="28"/>
      <c r="AF12" s="11">
        <f t="shared" si="1"/>
        <v>5000</v>
      </c>
    </row>
    <row r="13" s="5" customFormat="1" ht="60" customHeight="1" spans="2:32">
      <c r="B13" s="13">
        <v>91</v>
      </c>
      <c r="C13" s="13" t="s">
        <v>511</v>
      </c>
      <c r="D13" s="13">
        <v>653200</v>
      </c>
      <c r="E13" s="13" t="s">
        <v>523</v>
      </c>
      <c r="F13" s="13" t="s">
        <v>524</v>
      </c>
      <c r="G13" s="13" t="s">
        <v>525</v>
      </c>
      <c r="H13" s="13" t="s">
        <v>56</v>
      </c>
      <c r="I13" s="13" t="s">
        <v>49</v>
      </c>
      <c r="J13" s="13">
        <v>2016</v>
      </c>
      <c r="K13" s="13">
        <v>3</v>
      </c>
      <c r="L13" s="14" t="s">
        <v>526</v>
      </c>
      <c r="M13" s="13" t="s">
        <v>51</v>
      </c>
      <c r="N13" s="15">
        <v>42865</v>
      </c>
      <c r="O13" s="15">
        <v>43327</v>
      </c>
      <c r="P13" s="13" t="s">
        <v>527</v>
      </c>
      <c r="Q13" s="13" t="s">
        <v>528</v>
      </c>
      <c r="R13" s="14">
        <v>15569030864</v>
      </c>
      <c r="S13" s="13" t="s">
        <v>181</v>
      </c>
      <c r="T13" s="13">
        <v>39994</v>
      </c>
      <c r="U13" s="26">
        <v>12000</v>
      </c>
      <c r="V13" s="27">
        <v>6000</v>
      </c>
      <c r="W13" s="28"/>
      <c r="X13" s="28"/>
      <c r="Y13" s="28"/>
      <c r="Z13" s="28"/>
      <c r="AA13" s="28"/>
      <c r="AB13" s="28"/>
      <c r="AC13" s="28"/>
      <c r="AD13" s="28"/>
      <c r="AE13" s="28"/>
      <c r="AF13" s="11">
        <f t="shared" si="1"/>
        <v>6000</v>
      </c>
    </row>
  </sheetData>
  <mergeCells count="28">
    <mergeCell ref="B5:C5"/>
    <mergeCell ref="E6:S6"/>
    <mergeCell ref="U6:V6"/>
    <mergeCell ref="B10:S10"/>
    <mergeCell ref="B6:B8"/>
    <mergeCell ref="C6:C8"/>
    <mergeCell ref="D6: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AF6:AF8"/>
    <mergeCell ref="W6:AE7"/>
    <mergeCell ref="B3:AF4"/>
  </mergeCells>
  <dataValidations count="7">
    <dataValidation type="list" allowBlank="1" showInputMessage="1" showErrorMessage="1" sqref="S10:S13">
      <formula1>INDIRECT("db!$D$86:$D$167")</formula1>
    </dataValidation>
    <dataValidation type="list" allowBlank="1" showInputMessage="1" showErrorMessage="1" sqref="I10:I13">
      <formula1>"已立项审批,在建状态,停缓建,已完工,已竣工决算"</formula1>
    </dataValidation>
    <dataValidation type="date" operator="between" allowBlank="1" showInputMessage="1" showErrorMessage="1" sqref="N10:O10">
      <formula1>18172</formula1>
      <formula2>54789</formula2>
    </dataValidation>
    <dataValidation type="list" allowBlank="1" showInputMessage="1" showErrorMessage="1" sqref="G10:G13">
      <formula1>INDIRECT("db!$B$3:$B$70")</formula1>
    </dataValidation>
    <dataValidation type="list" allowBlank="1" showInputMessage="1" showErrorMessage="1" sqref="C10:D13">
      <formula1>#REF!</formula1>
    </dataValidation>
    <dataValidation type="list" allowBlank="1" showInputMessage="1" showErrorMessage="1" sqref="H10:H13">
      <formula1>"有收益,无收益"</formula1>
    </dataValidation>
    <dataValidation type="list" allowBlank="1" showInputMessage="1" showErrorMessage="1" sqref="M10:M13">
      <formula1>"中央,省级,市级,县级"</formula1>
    </dataValidation>
  </dataValidations>
  <printOptions horizontalCentered="1"/>
  <pageMargins left="0.159027777777778" right="0.159027777777778" top="1" bottom="0.8" header="0.509027777777778" footer="0.509027777777778"/>
  <pageSetup paperSize="8" scale="74"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9"/>
  <sheetViews>
    <sheetView topLeftCell="A6" workbookViewId="0">
      <pane xSplit="2685" topLeftCell="N1" activePane="topRight"/>
      <selection/>
      <selection pane="topRight" activeCell="V11" sqref="V11"/>
    </sheetView>
  </sheetViews>
  <sheetFormatPr defaultColWidth="9" defaultRowHeight="14.25"/>
  <cols>
    <col min="1" max="1" width="5.125" style="1" customWidth="1"/>
    <col min="2" max="2" width="13" style="1" customWidth="1"/>
    <col min="3" max="3" width="12" style="91" customWidth="1"/>
    <col min="4" max="5" width="9.875" style="91" customWidth="1"/>
    <col min="6" max="8" width="9.625" style="92" customWidth="1"/>
    <col min="9" max="20" width="9.625" style="1" customWidth="1"/>
    <col min="21" max="23" width="9.625" style="92" customWidth="1"/>
    <col min="24" max="38" width="9.625" style="1" customWidth="1"/>
    <col min="39" max="16384" width="9" style="1"/>
  </cols>
  <sheetData>
    <row r="1" s="89" customFormat="1" ht="54.95" customHeight="1" spans="1:38">
      <c r="A1" s="93" t="s">
        <v>98</v>
      </c>
      <c r="B1" s="93"/>
      <c r="C1" s="93"/>
      <c r="D1" s="93"/>
      <c r="E1" s="93"/>
      <c r="F1" s="93"/>
      <c r="G1" s="93"/>
      <c r="H1" s="93"/>
      <c r="I1" s="93"/>
      <c r="J1" s="93"/>
      <c r="K1" s="93"/>
      <c r="L1" s="93"/>
      <c r="M1" s="93"/>
      <c r="N1" s="93"/>
      <c r="O1" s="93"/>
      <c r="P1" s="93"/>
      <c r="Q1" s="93"/>
      <c r="R1" s="93"/>
      <c r="S1" s="93"/>
      <c r="T1" s="93"/>
      <c r="U1" s="93" t="s">
        <v>98</v>
      </c>
      <c r="V1" s="93"/>
      <c r="W1" s="93"/>
      <c r="X1" s="93"/>
      <c r="Y1" s="93"/>
      <c r="Z1" s="93"/>
      <c r="AA1" s="93"/>
      <c r="AB1" s="93"/>
      <c r="AC1" s="93"/>
      <c r="AD1" s="93"/>
      <c r="AE1" s="93"/>
      <c r="AF1" s="93"/>
      <c r="AG1" s="93"/>
      <c r="AH1" s="93"/>
      <c r="AI1" s="93"/>
      <c r="AJ1" s="93"/>
      <c r="AK1" s="93"/>
      <c r="AL1" s="93"/>
    </row>
    <row r="2" s="32" customFormat="1" ht="31.5" customHeight="1" spans="1:37">
      <c r="A2" s="94" t="s">
        <v>99</v>
      </c>
      <c r="B2" s="95"/>
      <c r="C2" s="95"/>
      <c r="D2" s="95"/>
      <c r="E2" s="95"/>
      <c r="F2" s="95"/>
      <c r="G2" s="95"/>
      <c r="H2" s="95"/>
      <c r="I2" s="95" t="s">
        <v>100</v>
      </c>
      <c r="J2" s="95"/>
      <c r="K2" s="95"/>
      <c r="L2" s="95"/>
      <c r="M2" s="95"/>
      <c r="N2" s="95"/>
      <c r="O2" s="95"/>
      <c r="P2" s="95"/>
      <c r="Q2" s="95"/>
      <c r="R2" s="95"/>
      <c r="S2" s="95"/>
      <c r="T2" s="95"/>
      <c r="U2" s="95"/>
      <c r="V2" s="95"/>
      <c r="W2" s="95"/>
      <c r="AB2" s="95" t="s">
        <v>101</v>
      </c>
      <c r="AC2" s="95"/>
      <c r="AK2" s="94" t="s">
        <v>1</v>
      </c>
    </row>
    <row r="3" ht="39.95" customHeight="1" spans="1:38">
      <c r="A3" s="96" t="s">
        <v>2</v>
      </c>
      <c r="B3" s="96" t="s">
        <v>102</v>
      </c>
      <c r="C3" s="97" t="s">
        <v>25</v>
      </c>
      <c r="D3" s="98"/>
      <c r="E3" s="98"/>
      <c r="F3" s="99" t="s">
        <v>103</v>
      </c>
      <c r="G3" s="100"/>
      <c r="H3" s="100"/>
      <c r="I3" s="100"/>
      <c r="J3" s="100"/>
      <c r="K3" s="100"/>
      <c r="L3" s="100"/>
      <c r="M3" s="100"/>
      <c r="N3" s="100"/>
      <c r="O3" s="100"/>
      <c r="P3" s="100"/>
      <c r="Q3" s="100"/>
      <c r="R3" s="100"/>
      <c r="S3" s="100"/>
      <c r="T3" s="100"/>
      <c r="U3" s="127" t="s">
        <v>104</v>
      </c>
      <c r="V3" s="127"/>
      <c r="W3" s="127"/>
      <c r="X3" s="127"/>
      <c r="Y3" s="127"/>
      <c r="Z3" s="127"/>
      <c r="AA3" s="127"/>
      <c r="AB3" s="127"/>
      <c r="AC3" s="127"/>
      <c r="AD3" s="127"/>
      <c r="AE3" s="127"/>
      <c r="AF3" s="127"/>
      <c r="AG3" s="127"/>
      <c r="AH3" s="127"/>
      <c r="AI3" s="127"/>
      <c r="AJ3" s="127"/>
      <c r="AK3" s="127"/>
      <c r="AL3" s="127"/>
    </row>
    <row r="4" s="9" customFormat="1" ht="39.95" customHeight="1" spans="1:38">
      <c r="A4" s="101"/>
      <c r="B4" s="101"/>
      <c r="C4" s="102"/>
      <c r="D4" s="103"/>
      <c r="E4" s="103"/>
      <c r="F4" s="104" t="s">
        <v>105</v>
      </c>
      <c r="G4" s="105"/>
      <c r="H4" s="105"/>
      <c r="I4" s="116" t="s">
        <v>106</v>
      </c>
      <c r="J4" s="117"/>
      <c r="K4" s="118"/>
      <c r="L4" s="116" t="s">
        <v>107</v>
      </c>
      <c r="M4" s="117"/>
      <c r="N4" s="118"/>
      <c r="O4" s="116" t="s">
        <v>108</v>
      </c>
      <c r="P4" s="117"/>
      <c r="Q4" s="118"/>
      <c r="R4" s="116" t="s">
        <v>109</v>
      </c>
      <c r="S4" s="117"/>
      <c r="T4" s="117"/>
      <c r="U4" s="128" t="s">
        <v>105</v>
      </c>
      <c r="V4" s="128"/>
      <c r="W4" s="128"/>
      <c r="X4" s="129" t="s">
        <v>110</v>
      </c>
      <c r="Y4" s="129"/>
      <c r="Z4" s="129"/>
      <c r="AA4" s="129" t="s">
        <v>111</v>
      </c>
      <c r="AB4" s="129"/>
      <c r="AC4" s="129"/>
      <c r="AD4" s="129" t="s">
        <v>112</v>
      </c>
      <c r="AE4" s="129"/>
      <c r="AF4" s="129"/>
      <c r="AG4" s="129" t="s">
        <v>113</v>
      </c>
      <c r="AH4" s="129"/>
      <c r="AI4" s="135"/>
      <c r="AJ4" s="129" t="s">
        <v>114</v>
      </c>
      <c r="AK4" s="129"/>
      <c r="AL4" s="129"/>
    </row>
    <row r="5" s="9" customFormat="1" ht="39.95" customHeight="1" spans="1:38">
      <c r="A5" s="101"/>
      <c r="B5" s="101"/>
      <c r="C5" s="106" t="s">
        <v>115</v>
      </c>
      <c r="D5" s="106" t="s">
        <v>116</v>
      </c>
      <c r="E5" s="106" t="s">
        <v>117</v>
      </c>
      <c r="F5" s="106" t="s">
        <v>115</v>
      </c>
      <c r="G5" s="106" t="s">
        <v>116</v>
      </c>
      <c r="H5" s="106" t="s">
        <v>117</v>
      </c>
      <c r="I5" s="106" t="s">
        <v>115</v>
      </c>
      <c r="J5" s="106" t="s">
        <v>116</v>
      </c>
      <c r="K5" s="106" t="s">
        <v>117</v>
      </c>
      <c r="L5" s="106" t="s">
        <v>115</v>
      </c>
      <c r="M5" s="106" t="s">
        <v>116</v>
      </c>
      <c r="N5" s="106" t="s">
        <v>117</v>
      </c>
      <c r="O5" s="106" t="s">
        <v>115</v>
      </c>
      <c r="P5" s="106" t="s">
        <v>116</v>
      </c>
      <c r="Q5" s="106" t="s">
        <v>117</v>
      </c>
      <c r="R5" s="106" t="s">
        <v>115</v>
      </c>
      <c r="S5" s="106" t="s">
        <v>116</v>
      </c>
      <c r="T5" s="106" t="s">
        <v>117</v>
      </c>
      <c r="U5" s="129" t="s">
        <v>115</v>
      </c>
      <c r="V5" s="129" t="s">
        <v>116</v>
      </c>
      <c r="W5" s="129" t="s">
        <v>117</v>
      </c>
      <c r="X5" s="129" t="s">
        <v>115</v>
      </c>
      <c r="Y5" s="129" t="s">
        <v>116</v>
      </c>
      <c r="Z5" s="129" t="s">
        <v>117</v>
      </c>
      <c r="AA5" s="129" t="s">
        <v>115</v>
      </c>
      <c r="AB5" s="129" t="s">
        <v>116</v>
      </c>
      <c r="AC5" s="129" t="s">
        <v>117</v>
      </c>
      <c r="AD5" s="129" t="s">
        <v>115</v>
      </c>
      <c r="AE5" s="129" t="s">
        <v>116</v>
      </c>
      <c r="AF5" s="129" t="s">
        <v>117</v>
      </c>
      <c r="AG5" s="129" t="s">
        <v>115</v>
      </c>
      <c r="AH5" s="129" t="s">
        <v>116</v>
      </c>
      <c r="AI5" s="129" t="s">
        <v>117</v>
      </c>
      <c r="AJ5" s="129" t="s">
        <v>115</v>
      </c>
      <c r="AK5" s="129" t="s">
        <v>116</v>
      </c>
      <c r="AL5" s="129" t="s">
        <v>117</v>
      </c>
    </row>
    <row r="6" s="32" customFormat="1" ht="39" customHeight="1" spans="1:38">
      <c r="A6" s="107"/>
      <c r="B6" s="108" t="s">
        <v>118</v>
      </c>
      <c r="C6" s="109">
        <f t="shared" ref="C6:C15" si="0">F6+U6</f>
        <v>500200</v>
      </c>
      <c r="D6" s="109"/>
      <c r="E6" s="109"/>
      <c r="F6" s="110">
        <f>SUM(F7:F15)</f>
        <v>327178</v>
      </c>
      <c r="G6" s="110"/>
      <c r="H6" s="110"/>
      <c r="I6" s="109">
        <f>SUM(I7:I15)</f>
        <v>127556</v>
      </c>
      <c r="J6" s="109"/>
      <c r="K6" s="109"/>
      <c r="L6" s="109">
        <f>SUM(L7:L15)</f>
        <v>87444</v>
      </c>
      <c r="M6" s="109"/>
      <c r="N6" s="109"/>
      <c r="O6" s="109">
        <f>SUM(O7:O15)</f>
        <v>9488</v>
      </c>
      <c r="P6" s="109"/>
      <c r="Q6" s="109"/>
      <c r="R6" s="109">
        <f>SUM(R7:R15)</f>
        <v>102690</v>
      </c>
      <c r="S6" s="109"/>
      <c r="T6" s="109"/>
      <c r="U6" s="109">
        <f>SUM(U7:U15)</f>
        <v>173022</v>
      </c>
      <c r="V6" s="109"/>
      <c r="W6" s="109"/>
      <c r="X6" s="130">
        <f>SUM(X7:X15)</f>
        <v>66400</v>
      </c>
      <c r="Y6" s="130"/>
      <c r="Z6" s="130"/>
      <c r="AA6" s="130">
        <f>SUM(AA7:AA15)</f>
        <v>43700</v>
      </c>
      <c r="AB6" s="130"/>
      <c r="AC6" s="130"/>
      <c r="AD6" s="130">
        <f>SUM(AD7:AD15)</f>
        <v>24700</v>
      </c>
      <c r="AE6" s="130"/>
      <c r="AF6" s="130"/>
      <c r="AG6" s="130">
        <f>SUM(AG7:AG15)</f>
        <v>19200</v>
      </c>
      <c r="AH6" s="130"/>
      <c r="AI6" s="130"/>
      <c r="AJ6" s="136">
        <f>SUM(AJ7:AJ15)</f>
        <v>19022</v>
      </c>
      <c r="AK6" s="137"/>
      <c r="AL6" s="138"/>
    </row>
    <row r="7" s="1" customFormat="1" ht="39" customHeight="1" spans="1:38">
      <c r="A7" s="111">
        <v>1</v>
      </c>
      <c r="B7" s="108" t="s">
        <v>38</v>
      </c>
      <c r="C7" s="110">
        <f t="shared" si="0"/>
        <v>65708.5</v>
      </c>
      <c r="D7" s="110"/>
      <c r="E7" s="110"/>
      <c r="F7" s="110">
        <f t="shared" ref="F7:F14" si="1">SUM(I7:R7)</f>
        <v>43708.5</v>
      </c>
      <c r="G7" s="110"/>
      <c r="H7" s="110"/>
      <c r="I7" s="119">
        <v>5860</v>
      </c>
      <c r="J7" s="119"/>
      <c r="K7" s="119"/>
      <c r="L7" s="119">
        <v>15140</v>
      </c>
      <c r="M7" s="119"/>
      <c r="N7" s="119"/>
      <c r="O7" s="120">
        <v>1598.5</v>
      </c>
      <c r="P7" s="120"/>
      <c r="Q7" s="120"/>
      <c r="R7" s="119">
        <v>21110</v>
      </c>
      <c r="S7" s="119"/>
      <c r="T7" s="119"/>
      <c r="U7" s="131">
        <f t="shared" ref="U7:U15" si="2">SUM(X7:AJ7)</f>
        <v>22000</v>
      </c>
      <c r="V7" s="131"/>
      <c r="W7" s="131"/>
      <c r="X7" s="126">
        <v>14500</v>
      </c>
      <c r="Y7" s="126"/>
      <c r="Z7" s="126"/>
      <c r="AA7" s="126">
        <v>6000</v>
      </c>
      <c r="AB7" s="126"/>
      <c r="AC7" s="126"/>
      <c r="AD7" s="126">
        <v>1000</v>
      </c>
      <c r="AE7" s="126"/>
      <c r="AF7" s="126"/>
      <c r="AG7" s="126">
        <v>500</v>
      </c>
      <c r="AH7" s="126"/>
      <c r="AI7" s="126"/>
      <c r="AJ7" s="139"/>
      <c r="AK7" s="138"/>
      <c r="AL7" s="138"/>
    </row>
    <row r="8" s="1" customFormat="1" ht="39" customHeight="1" spans="1:38">
      <c r="A8" s="111">
        <v>2</v>
      </c>
      <c r="B8" s="108" t="s">
        <v>119</v>
      </c>
      <c r="C8" s="110">
        <f t="shared" si="0"/>
        <v>109215.5</v>
      </c>
      <c r="D8" s="110"/>
      <c r="E8" s="110"/>
      <c r="F8" s="110">
        <f t="shared" si="1"/>
        <v>77215.5</v>
      </c>
      <c r="G8" s="110"/>
      <c r="H8" s="110"/>
      <c r="I8" s="121">
        <v>55600</v>
      </c>
      <c r="J8" s="121"/>
      <c r="K8" s="121"/>
      <c r="L8" s="121">
        <v>2400</v>
      </c>
      <c r="M8" s="121"/>
      <c r="N8" s="121"/>
      <c r="O8" s="122">
        <v>3275.5</v>
      </c>
      <c r="P8" s="122"/>
      <c r="Q8" s="122"/>
      <c r="R8" s="121">
        <v>15940</v>
      </c>
      <c r="S8" s="121"/>
      <c r="T8" s="121"/>
      <c r="U8" s="131">
        <f t="shared" si="2"/>
        <v>32000</v>
      </c>
      <c r="V8" s="131"/>
      <c r="W8" s="131"/>
      <c r="X8" s="126">
        <v>11900</v>
      </c>
      <c r="Y8" s="126"/>
      <c r="Z8" s="126"/>
      <c r="AA8" s="126">
        <v>10000</v>
      </c>
      <c r="AB8" s="126"/>
      <c r="AC8" s="126"/>
      <c r="AD8" s="126">
        <v>7200</v>
      </c>
      <c r="AE8" s="126"/>
      <c r="AF8" s="126"/>
      <c r="AG8" s="126">
        <v>2900</v>
      </c>
      <c r="AH8" s="126"/>
      <c r="AI8" s="126"/>
      <c r="AJ8" s="139"/>
      <c r="AK8" s="138"/>
      <c r="AL8" s="138"/>
    </row>
    <row r="9" s="1" customFormat="1" ht="39" customHeight="1" spans="1:38">
      <c r="A9" s="111">
        <v>3</v>
      </c>
      <c r="B9" s="108" t="s">
        <v>120</v>
      </c>
      <c r="C9" s="110">
        <f t="shared" si="0"/>
        <v>65953.5</v>
      </c>
      <c r="D9" s="110"/>
      <c r="E9" s="110"/>
      <c r="F9" s="110">
        <f t="shared" si="1"/>
        <v>45953.5</v>
      </c>
      <c r="G9" s="110"/>
      <c r="H9" s="110"/>
      <c r="I9" s="121">
        <v>25359</v>
      </c>
      <c r="J9" s="121"/>
      <c r="K9" s="121"/>
      <c r="L9" s="121">
        <v>8641</v>
      </c>
      <c r="M9" s="121"/>
      <c r="N9" s="121"/>
      <c r="O9" s="122">
        <v>758.5</v>
      </c>
      <c r="P9" s="122"/>
      <c r="Q9" s="122"/>
      <c r="R9" s="121">
        <v>11195</v>
      </c>
      <c r="S9" s="121"/>
      <c r="T9" s="121"/>
      <c r="U9" s="131">
        <f t="shared" si="2"/>
        <v>20000</v>
      </c>
      <c r="V9" s="131"/>
      <c r="W9" s="131"/>
      <c r="X9" s="126">
        <v>2000</v>
      </c>
      <c r="Y9" s="126"/>
      <c r="Z9" s="126"/>
      <c r="AA9" s="126">
        <v>10500</v>
      </c>
      <c r="AB9" s="126"/>
      <c r="AC9" s="126"/>
      <c r="AD9" s="126"/>
      <c r="AE9" s="126"/>
      <c r="AF9" s="126"/>
      <c r="AG9" s="126">
        <v>7500</v>
      </c>
      <c r="AH9" s="126"/>
      <c r="AI9" s="126"/>
      <c r="AJ9" s="139"/>
      <c r="AK9" s="138"/>
      <c r="AL9" s="138"/>
    </row>
    <row r="10" s="1" customFormat="1" ht="39" customHeight="1" spans="1:38">
      <c r="A10" s="111">
        <v>4</v>
      </c>
      <c r="B10" s="108" t="s">
        <v>121</v>
      </c>
      <c r="C10" s="110">
        <f t="shared" si="0"/>
        <v>56311.5</v>
      </c>
      <c r="D10" s="110"/>
      <c r="E10" s="110"/>
      <c r="F10" s="110">
        <f t="shared" si="1"/>
        <v>37811.5</v>
      </c>
      <c r="G10" s="110"/>
      <c r="H10" s="110"/>
      <c r="I10" s="121">
        <v>12341</v>
      </c>
      <c r="J10" s="121"/>
      <c r="K10" s="121"/>
      <c r="L10" s="121">
        <v>9659</v>
      </c>
      <c r="M10" s="121"/>
      <c r="N10" s="121"/>
      <c r="O10" s="122">
        <v>576.5</v>
      </c>
      <c r="P10" s="122"/>
      <c r="Q10" s="122"/>
      <c r="R10" s="121">
        <v>15235</v>
      </c>
      <c r="S10" s="121"/>
      <c r="T10" s="121"/>
      <c r="U10" s="131">
        <f t="shared" si="2"/>
        <v>18500</v>
      </c>
      <c r="V10" s="131"/>
      <c r="W10" s="131"/>
      <c r="X10" s="126">
        <v>16500</v>
      </c>
      <c r="Y10" s="126"/>
      <c r="Z10" s="126"/>
      <c r="AA10" s="126"/>
      <c r="AB10" s="126"/>
      <c r="AC10" s="126"/>
      <c r="AD10" s="126">
        <v>2000</v>
      </c>
      <c r="AE10" s="126"/>
      <c r="AF10" s="126"/>
      <c r="AG10" s="126"/>
      <c r="AH10" s="126"/>
      <c r="AI10" s="126"/>
      <c r="AJ10" s="139"/>
      <c r="AK10" s="138"/>
      <c r="AL10" s="138"/>
    </row>
    <row r="11" s="90" customFormat="1" ht="39" customHeight="1" spans="1:38">
      <c r="A11" s="112">
        <v>5</v>
      </c>
      <c r="B11" s="113" t="s">
        <v>122</v>
      </c>
      <c r="C11" s="114">
        <f t="shared" si="0"/>
        <v>49418</v>
      </c>
      <c r="D11" s="114"/>
      <c r="E11" s="114">
        <f>C11-D11</f>
        <v>49418</v>
      </c>
      <c r="F11" s="114">
        <v>34418</v>
      </c>
      <c r="G11" s="114">
        <f>M11+P11+S11</f>
        <v>19651.32</v>
      </c>
      <c r="H11" s="114">
        <f>F11-G11</f>
        <v>14766.68</v>
      </c>
      <c r="I11" s="123"/>
      <c r="J11" s="123"/>
      <c r="K11" s="123"/>
      <c r="L11" s="123">
        <v>19000</v>
      </c>
      <c r="M11" s="124">
        <v>9748.06</v>
      </c>
      <c r="N11" s="124">
        <f>L11-M11</f>
        <v>9251.94</v>
      </c>
      <c r="O11" s="125">
        <v>763</v>
      </c>
      <c r="P11" s="125">
        <v>650</v>
      </c>
      <c r="Q11" s="125">
        <f>O11-P11</f>
        <v>113</v>
      </c>
      <c r="R11" s="123">
        <v>14655</v>
      </c>
      <c r="S11" s="124">
        <v>9253.26</v>
      </c>
      <c r="T11" s="124">
        <f>R11-S11</f>
        <v>5401.74</v>
      </c>
      <c r="U11" s="132">
        <v>15000</v>
      </c>
      <c r="V11" s="132"/>
      <c r="W11" s="132">
        <f>U11-V11</f>
        <v>15000</v>
      </c>
      <c r="X11" s="133">
        <v>10000</v>
      </c>
      <c r="Y11" s="133">
        <v>5793.68</v>
      </c>
      <c r="Z11" s="133">
        <v>4206.32</v>
      </c>
      <c r="AA11" s="133">
        <v>2000</v>
      </c>
      <c r="AB11" s="133">
        <v>1460</v>
      </c>
      <c r="AC11" s="133">
        <v>540</v>
      </c>
      <c r="AD11" s="133">
        <v>2000</v>
      </c>
      <c r="AE11" s="134">
        <v>1902</v>
      </c>
      <c r="AF11" s="133">
        <v>98</v>
      </c>
      <c r="AG11" s="133">
        <v>1000</v>
      </c>
      <c r="AH11" s="133">
        <v>1000</v>
      </c>
      <c r="AI11" s="133">
        <v>0</v>
      </c>
      <c r="AJ11" s="140"/>
      <c r="AK11" s="141"/>
      <c r="AL11" s="141"/>
    </row>
    <row r="12" s="1" customFormat="1" ht="39" customHeight="1" spans="1:38">
      <c r="A12" s="111">
        <v>6</v>
      </c>
      <c r="B12" s="108" t="s">
        <v>123</v>
      </c>
      <c r="C12" s="110">
        <f t="shared" si="0"/>
        <v>64088</v>
      </c>
      <c r="D12" s="110"/>
      <c r="E12" s="110"/>
      <c r="F12" s="110">
        <f t="shared" ref="F12:F14" si="3">SUM(I12:R12)</f>
        <v>40588</v>
      </c>
      <c r="G12" s="110"/>
      <c r="H12" s="110"/>
      <c r="I12" s="121">
        <v>12562</v>
      </c>
      <c r="J12" s="121"/>
      <c r="K12" s="121"/>
      <c r="L12" s="121">
        <v>14438</v>
      </c>
      <c r="M12" s="121"/>
      <c r="N12" s="121"/>
      <c r="O12" s="122">
        <v>1618</v>
      </c>
      <c r="P12" s="122"/>
      <c r="Q12" s="122"/>
      <c r="R12" s="121">
        <v>11970</v>
      </c>
      <c r="S12" s="121"/>
      <c r="T12" s="121"/>
      <c r="U12" s="131">
        <f t="shared" ref="U12:U15" si="4">SUM(X12:AJ12)</f>
        <v>23500</v>
      </c>
      <c r="V12" s="131"/>
      <c r="W12" s="131"/>
      <c r="X12" s="126">
        <v>8500</v>
      </c>
      <c r="Y12" s="126"/>
      <c r="Z12" s="126"/>
      <c r="AA12" s="126">
        <v>11000</v>
      </c>
      <c r="AB12" s="126"/>
      <c r="AC12" s="126"/>
      <c r="AD12" s="126">
        <v>4000</v>
      </c>
      <c r="AE12" s="126"/>
      <c r="AF12" s="126"/>
      <c r="AG12" s="126"/>
      <c r="AH12" s="126"/>
      <c r="AI12" s="126"/>
      <c r="AJ12" s="139"/>
      <c r="AK12" s="138"/>
      <c r="AL12" s="138"/>
    </row>
    <row r="13" s="1" customFormat="1" ht="39" customHeight="1" spans="1:38">
      <c r="A13" s="111">
        <v>7</v>
      </c>
      <c r="B13" s="108" t="s">
        <v>124</v>
      </c>
      <c r="C13" s="110">
        <f t="shared" si="0"/>
        <v>5496</v>
      </c>
      <c r="D13" s="110"/>
      <c r="E13" s="110"/>
      <c r="F13" s="110">
        <f t="shared" si="3"/>
        <v>2496</v>
      </c>
      <c r="G13" s="110"/>
      <c r="H13" s="110"/>
      <c r="I13" s="121">
        <v>2000</v>
      </c>
      <c r="J13" s="121"/>
      <c r="K13" s="121"/>
      <c r="L13" s="121"/>
      <c r="M13" s="121"/>
      <c r="N13" s="121"/>
      <c r="O13" s="122">
        <v>496</v>
      </c>
      <c r="P13" s="122"/>
      <c r="Q13" s="122"/>
      <c r="R13" s="121"/>
      <c r="S13" s="121"/>
      <c r="T13" s="121"/>
      <c r="U13" s="131">
        <f t="shared" si="4"/>
        <v>3000</v>
      </c>
      <c r="V13" s="131"/>
      <c r="W13" s="131"/>
      <c r="X13" s="126">
        <v>1500</v>
      </c>
      <c r="Y13" s="126"/>
      <c r="Z13" s="126"/>
      <c r="AA13" s="126">
        <v>500</v>
      </c>
      <c r="AB13" s="126"/>
      <c r="AC13" s="126"/>
      <c r="AD13" s="126">
        <v>500</v>
      </c>
      <c r="AE13" s="126"/>
      <c r="AF13" s="126"/>
      <c r="AG13" s="126">
        <v>500</v>
      </c>
      <c r="AH13" s="126"/>
      <c r="AI13" s="126"/>
      <c r="AJ13" s="139"/>
      <c r="AK13" s="138"/>
      <c r="AL13" s="138"/>
    </row>
    <row r="14" s="1" customFormat="1" ht="39" customHeight="1" spans="1:38">
      <c r="A14" s="111">
        <v>8</v>
      </c>
      <c r="B14" s="108" t="s">
        <v>125</v>
      </c>
      <c r="C14" s="110">
        <f t="shared" si="0"/>
        <v>64987</v>
      </c>
      <c r="D14" s="110"/>
      <c r="E14" s="110"/>
      <c r="F14" s="110">
        <f t="shared" si="3"/>
        <v>44987</v>
      </c>
      <c r="G14" s="110"/>
      <c r="H14" s="110"/>
      <c r="I14" s="121">
        <v>13834</v>
      </c>
      <c r="J14" s="121"/>
      <c r="K14" s="121"/>
      <c r="L14" s="121">
        <v>18166</v>
      </c>
      <c r="M14" s="121"/>
      <c r="N14" s="121"/>
      <c r="O14" s="122">
        <v>402</v>
      </c>
      <c r="P14" s="122"/>
      <c r="Q14" s="122"/>
      <c r="R14" s="121">
        <v>12585</v>
      </c>
      <c r="S14" s="121"/>
      <c r="T14" s="121"/>
      <c r="U14" s="131">
        <f t="shared" si="4"/>
        <v>20000</v>
      </c>
      <c r="V14" s="131"/>
      <c r="W14" s="131"/>
      <c r="X14" s="126">
        <v>1500</v>
      </c>
      <c r="Y14" s="126"/>
      <c r="Z14" s="126"/>
      <c r="AA14" s="126">
        <v>3700</v>
      </c>
      <c r="AB14" s="126"/>
      <c r="AC14" s="126"/>
      <c r="AD14" s="126">
        <v>8000</v>
      </c>
      <c r="AE14" s="126"/>
      <c r="AF14" s="126"/>
      <c r="AG14" s="126">
        <v>6800</v>
      </c>
      <c r="AH14" s="126"/>
      <c r="AI14" s="126"/>
      <c r="AJ14" s="139"/>
      <c r="AK14" s="138"/>
      <c r="AL14" s="138"/>
    </row>
    <row r="15" s="1" customFormat="1" ht="39" customHeight="1" spans="1:38">
      <c r="A15" s="111">
        <v>9</v>
      </c>
      <c r="B15" s="108" t="s">
        <v>126</v>
      </c>
      <c r="C15" s="110">
        <f t="shared" si="0"/>
        <v>19022</v>
      </c>
      <c r="D15" s="110"/>
      <c r="E15" s="110"/>
      <c r="F15" s="115"/>
      <c r="G15" s="115"/>
      <c r="H15" s="115"/>
      <c r="I15" s="126"/>
      <c r="J15" s="126"/>
      <c r="K15" s="126"/>
      <c r="L15" s="126"/>
      <c r="M15" s="126"/>
      <c r="N15" s="126"/>
      <c r="O15" s="126"/>
      <c r="P15" s="126"/>
      <c r="Q15" s="126"/>
      <c r="R15" s="126"/>
      <c r="S15" s="126"/>
      <c r="T15" s="126"/>
      <c r="U15" s="131">
        <f t="shared" si="4"/>
        <v>19022</v>
      </c>
      <c r="V15" s="131"/>
      <c r="W15" s="131"/>
      <c r="X15" s="126"/>
      <c r="Y15" s="126"/>
      <c r="Z15" s="126"/>
      <c r="AA15" s="126"/>
      <c r="AB15" s="126"/>
      <c r="AC15" s="126"/>
      <c r="AD15" s="126"/>
      <c r="AE15" s="126"/>
      <c r="AF15" s="126"/>
      <c r="AG15" s="126"/>
      <c r="AH15" s="126"/>
      <c r="AI15" s="126"/>
      <c r="AJ15" s="139">
        <v>19022</v>
      </c>
      <c r="AK15" s="138"/>
      <c r="AL15" s="138"/>
    </row>
    <row r="16" spans="3:3">
      <c r="C16" s="1" t="s">
        <v>127</v>
      </c>
    </row>
    <row r="17" spans="3:3">
      <c r="C17" s="1" t="s">
        <v>128</v>
      </c>
    </row>
    <row r="18" spans="3:3">
      <c r="C18" s="1" t="s">
        <v>129</v>
      </c>
    </row>
    <row r="19" spans="3:3">
      <c r="C19" s="1" t="s">
        <v>130</v>
      </c>
    </row>
  </sheetData>
  <mergeCells count="18">
    <mergeCell ref="A1:T1"/>
    <mergeCell ref="U1:AL1"/>
    <mergeCell ref="F3:T3"/>
    <mergeCell ref="U3:AL3"/>
    <mergeCell ref="F4:H4"/>
    <mergeCell ref="I4:K4"/>
    <mergeCell ref="L4:N4"/>
    <mergeCell ref="O4:Q4"/>
    <mergeCell ref="R4:T4"/>
    <mergeCell ref="U4:W4"/>
    <mergeCell ref="X4:Z4"/>
    <mergeCell ref="AA4:AC4"/>
    <mergeCell ref="AD4:AF4"/>
    <mergeCell ref="AG4:AI4"/>
    <mergeCell ref="AJ4:AL4"/>
    <mergeCell ref="A3:A5"/>
    <mergeCell ref="B3:B5"/>
    <mergeCell ref="C3:E4"/>
  </mergeCells>
  <printOptions horizontalCentered="1"/>
  <pageMargins left="0.55" right="0.55" top="1" bottom="1" header="0.507638888888889" footer="0.507638888888889"/>
  <pageSetup paperSize="8" scale="95"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K33"/>
  <sheetViews>
    <sheetView zoomScale="70" zoomScaleNormal="70" topLeftCell="A5" workbookViewId="0">
      <selection activeCell="U5" sqref="U5:V6"/>
    </sheetView>
  </sheetViews>
  <sheetFormatPr defaultColWidth="9" defaultRowHeight="14.25"/>
  <cols>
    <col min="1" max="1" width="4.25" style="4" customWidth="1"/>
    <col min="2" max="2" width="4.5" style="6" customWidth="1"/>
    <col min="3" max="3" width="6.75" style="4" customWidth="1"/>
    <col min="4" max="4" width="8.375" style="4" customWidth="1"/>
    <col min="5" max="5" width="11.025" style="7" customWidth="1"/>
    <col min="6" max="6" width="12.7916666666667" style="7" customWidth="1"/>
    <col min="7" max="7" width="9.85" style="7" customWidth="1"/>
    <col min="8" max="8" width="6.625" style="7" customWidth="1"/>
    <col min="9" max="9" width="8.875" style="7" customWidth="1"/>
    <col min="10" max="10" width="6.625" style="7" customWidth="1"/>
    <col min="11" max="11" width="5.875" style="7" customWidth="1"/>
    <col min="12" max="12" width="8.875" style="7" customWidth="1"/>
    <col min="13" max="13" width="6.375" style="7" customWidth="1"/>
    <col min="14" max="15" width="10.375" style="7" customWidth="1"/>
    <col min="16" max="16" width="9.26666666666667" style="7" customWidth="1"/>
    <col min="17" max="17" width="6.75" style="7" customWidth="1"/>
    <col min="18" max="18" width="11.9083333333333" style="7" customWidth="1"/>
    <col min="19" max="19" width="7.5" style="7" customWidth="1"/>
    <col min="20" max="20" width="8.675" style="7" customWidth="1"/>
    <col min="21" max="21" width="8.5" style="8" customWidth="1"/>
    <col min="22" max="22" width="9.625" style="8" customWidth="1"/>
    <col min="23" max="31" width="9" style="4"/>
    <col min="32" max="32" width="10.875" style="4" customWidth="1"/>
    <col min="33" max="242" width="9" style="4"/>
    <col min="243" max="16370" width="9" style="1"/>
    <col min="16371" max="16384" width="9" style="9"/>
  </cols>
  <sheetData>
    <row r="1" s="1" customFormat="1" ht="18" customHeight="1" spans="1:219">
      <c r="A1" s="4"/>
      <c r="B1" s="10" t="s">
        <v>131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row>
    <row r="2" s="1" customFormat="1" ht="35.25" customHeight="1" spans="1:219">
      <c r="A2" s="4"/>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row>
    <row r="3" s="1" customFormat="1" ht="24" customHeight="1" spans="1:219">
      <c r="A3" s="4"/>
      <c r="B3" s="7"/>
      <c r="C3" s="7"/>
      <c r="D3" s="4"/>
      <c r="E3" s="7"/>
      <c r="F3" s="7"/>
      <c r="G3" s="7"/>
      <c r="H3" s="7"/>
      <c r="I3" s="7"/>
      <c r="J3" s="7"/>
      <c r="K3" s="7"/>
      <c r="L3" s="7"/>
      <c r="M3" s="7"/>
      <c r="N3" s="7"/>
      <c r="O3" s="7"/>
      <c r="P3" s="7"/>
      <c r="Q3" s="7"/>
      <c r="R3" s="7"/>
      <c r="S3" s="7"/>
      <c r="T3" s="7"/>
      <c r="U3" s="8"/>
      <c r="V3" s="8"/>
      <c r="W3" s="4"/>
      <c r="X3" s="4"/>
      <c r="Y3" s="4"/>
      <c r="Z3" s="4"/>
      <c r="AA3" s="4"/>
      <c r="AB3" s="4"/>
      <c r="AC3" s="4"/>
      <c r="AD3" s="4"/>
      <c r="AE3" s="4"/>
      <c r="AF3" s="4" t="s">
        <v>1</v>
      </c>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row>
    <row r="4" s="2" customFormat="1" ht="29" customHeight="1" spans="2:32">
      <c r="B4" s="11" t="s">
        <v>2</v>
      </c>
      <c r="C4" s="11" t="s">
        <v>3</v>
      </c>
      <c r="D4" s="11" t="s">
        <v>4</v>
      </c>
      <c r="E4" s="11" t="s">
        <v>5</v>
      </c>
      <c r="F4" s="11"/>
      <c r="G4" s="11"/>
      <c r="H4" s="11"/>
      <c r="I4" s="11"/>
      <c r="J4" s="11"/>
      <c r="K4" s="11"/>
      <c r="L4" s="11"/>
      <c r="M4" s="11"/>
      <c r="N4" s="11"/>
      <c r="O4" s="11"/>
      <c r="P4" s="11"/>
      <c r="Q4" s="11"/>
      <c r="R4" s="11"/>
      <c r="S4" s="11"/>
      <c r="T4" s="11" t="s">
        <v>6</v>
      </c>
      <c r="U4" s="16" t="s">
        <v>7</v>
      </c>
      <c r="V4" s="17"/>
      <c r="W4" s="18" t="s">
        <v>8</v>
      </c>
      <c r="X4" s="18"/>
      <c r="Y4" s="18"/>
      <c r="Z4" s="18"/>
      <c r="AA4" s="18"/>
      <c r="AB4" s="18"/>
      <c r="AC4" s="18"/>
      <c r="AD4" s="18"/>
      <c r="AE4" s="18"/>
      <c r="AF4" s="29" t="s">
        <v>9</v>
      </c>
    </row>
    <row r="5" s="3" customFormat="1" ht="29" customHeight="1" spans="2:32">
      <c r="B5" s="11"/>
      <c r="C5" s="11"/>
      <c r="D5" s="11"/>
      <c r="E5" s="11" t="s">
        <v>10</v>
      </c>
      <c r="F5" s="11" t="s">
        <v>11</v>
      </c>
      <c r="G5" s="11" t="s">
        <v>12</v>
      </c>
      <c r="H5" s="11" t="s">
        <v>13</v>
      </c>
      <c r="I5" s="11" t="s">
        <v>14</v>
      </c>
      <c r="J5" s="11" t="s">
        <v>15</v>
      </c>
      <c r="K5" s="11" t="s">
        <v>16</v>
      </c>
      <c r="L5" s="11" t="s">
        <v>17</v>
      </c>
      <c r="M5" s="11" t="s">
        <v>18</v>
      </c>
      <c r="N5" s="11" t="s">
        <v>19</v>
      </c>
      <c r="O5" s="11" t="s">
        <v>20</v>
      </c>
      <c r="P5" s="11" t="s">
        <v>21</v>
      </c>
      <c r="Q5" s="11" t="s">
        <v>22</v>
      </c>
      <c r="R5" s="11" t="s">
        <v>23</v>
      </c>
      <c r="S5" s="11" t="s">
        <v>24</v>
      </c>
      <c r="T5" s="11" t="s">
        <v>6</v>
      </c>
      <c r="U5" s="19" t="s">
        <v>25</v>
      </c>
      <c r="V5" s="20" t="s">
        <v>26</v>
      </c>
      <c r="W5" s="18"/>
      <c r="X5" s="18"/>
      <c r="Y5" s="18"/>
      <c r="Z5" s="18"/>
      <c r="AA5" s="18"/>
      <c r="AB5" s="18"/>
      <c r="AC5" s="18"/>
      <c r="AD5" s="18"/>
      <c r="AE5" s="18"/>
      <c r="AF5" s="29"/>
    </row>
    <row r="6" s="3" customFormat="1" ht="63" customHeight="1" spans="2:32">
      <c r="B6" s="11"/>
      <c r="C6" s="11"/>
      <c r="D6" s="11"/>
      <c r="E6" s="11"/>
      <c r="F6" s="11"/>
      <c r="G6" s="11"/>
      <c r="H6" s="11"/>
      <c r="I6" s="11"/>
      <c r="J6" s="11"/>
      <c r="K6" s="11"/>
      <c r="L6" s="11"/>
      <c r="M6" s="11"/>
      <c r="N6" s="11"/>
      <c r="O6" s="11"/>
      <c r="P6" s="11"/>
      <c r="Q6" s="11"/>
      <c r="R6" s="11"/>
      <c r="S6" s="11"/>
      <c r="T6" s="11"/>
      <c r="U6" s="19"/>
      <c r="V6" s="20"/>
      <c r="W6" s="11" t="s">
        <v>27</v>
      </c>
      <c r="X6" s="11" t="s">
        <v>28</v>
      </c>
      <c r="Y6" s="11" t="s">
        <v>29</v>
      </c>
      <c r="Z6" s="11" t="s">
        <v>30</v>
      </c>
      <c r="AA6" s="11" t="s">
        <v>31</v>
      </c>
      <c r="AB6" s="11" t="s">
        <v>32</v>
      </c>
      <c r="AC6" s="11" t="s">
        <v>33</v>
      </c>
      <c r="AD6" s="11" t="s">
        <v>34</v>
      </c>
      <c r="AE6" s="11" t="s">
        <v>35</v>
      </c>
      <c r="AF6" s="29"/>
    </row>
    <row r="7" s="3" customFormat="1" ht="42" customHeight="1" spans="2:32">
      <c r="B7" s="11" t="s">
        <v>25</v>
      </c>
      <c r="C7" s="11" t="s">
        <v>36</v>
      </c>
      <c r="D7" s="11" t="s">
        <v>36</v>
      </c>
      <c r="E7" s="11" t="s">
        <v>36</v>
      </c>
      <c r="F7" s="11" t="s">
        <v>36</v>
      </c>
      <c r="G7" s="11" t="s">
        <v>36</v>
      </c>
      <c r="H7" s="11" t="s">
        <v>36</v>
      </c>
      <c r="I7" s="11" t="s">
        <v>36</v>
      </c>
      <c r="J7" s="11" t="s">
        <v>36</v>
      </c>
      <c r="K7" s="11" t="s">
        <v>36</v>
      </c>
      <c r="L7" s="11" t="s">
        <v>36</v>
      </c>
      <c r="M7" s="11" t="s">
        <v>36</v>
      </c>
      <c r="N7" s="11" t="s">
        <v>36</v>
      </c>
      <c r="O7" s="11" t="s">
        <v>36</v>
      </c>
      <c r="P7" s="11" t="s">
        <v>36</v>
      </c>
      <c r="Q7" s="11" t="s">
        <v>36</v>
      </c>
      <c r="R7" s="11" t="s">
        <v>36</v>
      </c>
      <c r="S7" s="11" t="s">
        <v>36</v>
      </c>
      <c r="T7" s="11">
        <f>SUM(T9:T33)</f>
        <v>312804.2</v>
      </c>
      <c r="U7" s="11">
        <f>SUM(U9:U33)</f>
        <v>109215.5</v>
      </c>
      <c r="V7" s="21">
        <f>SUM(V8,V24)</f>
        <v>109215.5</v>
      </c>
      <c r="W7" s="11"/>
      <c r="X7" s="11"/>
      <c r="Y7" s="11"/>
      <c r="Z7" s="11"/>
      <c r="AA7" s="11"/>
      <c r="AB7" s="11"/>
      <c r="AC7" s="11"/>
      <c r="AD7" s="11"/>
      <c r="AE7" s="11"/>
      <c r="AF7" s="11">
        <f>V7-W7-X7-Y7-Z7-AA7-AB7-AC7-AD7-AE7</f>
        <v>109215.5</v>
      </c>
    </row>
    <row r="8" s="30" customFormat="1" ht="30" customHeight="1" spans="1:32">
      <c r="A8" s="33"/>
      <c r="B8" s="34" t="s">
        <v>132</v>
      </c>
      <c r="C8" s="34"/>
      <c r="D8" s="34"/>
      <c r="E8" s="34"/>
      <c r="F8" s="34"/>
      <c r="G8" s="34"/>
      <c r="H8" s="34"/>
      <c r="I8" s="34"/>
      <c r="J8" s="34"/>
      <c r="K8" s="34"/>
      <c r="L8" s="34"/>
      <c r="M8" s="34"/>
      <c r="N8" s="34"/>
      <c r="O8" s="34"/>
      <c r="P8" s="34"/>
      <c r="Q8" s="34"/>
      <c r="R8" s="34"/>
      <c r="S8" s="34"/>
      <c r="T8" s="34"/>
      <c r="U8" s="37"/>
      <c r="V8" s="38">
        <f>SUM(V9:V23)</f>
        <v>77215.5</v>
      </c>
      <c r="W8" s="34"/>
      <c r="X8" s="34"/>
      <c r="Y8" s="34"/>
      <c r="Z8" s="34"/>
      <c r="AA8" s="34"/>
      <c r="AB8" s="34"/>
      <c r="AC8" s="34"/>
      <c r="AD8" s="34"/>
      <c r="AE8" s="34"/>
      <c r="AF8" s="11">
        <f t="shared" ref="AF8:AF33" si="0">V8-W8-X8-Y8-Z8-AA8-AB8-AC8-AD8-AE8</f>
        <v>77215.5</v>
      </c>
    </row>
    <row r="9" s="30" customFormat="1" ht="35" customHeight="1" spans="1:32">
      <c r="A9" s="33"/>
      <c r="B9" s="13">
        <v>1</v>
      </c>
      <c r="C9" s="13" t="s">
        <v>119</v>
      </c>
      <c r="D9" s="13">
        <v>653222</v>
      </c>
      <c r="E9" s="13" t="s">
        <v>133</v>
      </c>
      <c r="F9" s="13" t="s">
        <v>134</v>
      </c>
      <c r="G9" s="13" t="s">
        <v>135</v>
      </c>
      <c r="H9" s="13" t="s">
        <v>56</v>
      </c>
      <c r="I9" s="13" t="s">
        <v>49</v>
      </c>
      <c r="J9" s="13">
        <v>2018</v>
      </c>
      <c r="K9" s="13">
        <v>1</v>
      </c>
      <c r="L9" s="13" t="s">
        <v>136</v>
      </c>
      <c r="M9" s="13" t="s">
        <v>51</v>
      </c>
      <c r="N9" s="85">
        <v>43313</v>
      </c>
      <c r="O9" s="86">
        <v>43373</v>
      </c>
      <c r="P9" s="13" t="s">
        <v>133</v>
      </c>
      <c r="Q9" s="13" t="s">
        <v>137</v>
      </c>
      <c r="R9" s="13">
        <v>18690331186</v>
      </c>
      <c r="S9" s="13" t="s">
        <v>54</v>
      </c>
      <c r="T9" s="13">
        <v>16333</v>
      </c>
      <c r="U9" s="26">
        <v>5200</v>
      </c>
      <c r="V9" s="27">
        <v>5200</v>
      </c>
      <c r="W9" s="34"/>
      <c r="X9" s="34"/>
      <c r="Y9" s="34"/>
      <c r="Z9" s="34"/>
      <c r="AA9" s="34"/>
      <c r="AB9" s="34"/>
      <c r="AC9" s="34"/>
      <c r="AD9" s="34"/>
      <c r="AE9" s="34"/>
      <c r="AF9" s="11">
        <f t="shared" si="0"/>
        <v>5200</v>
      </c>
    </row>
    <row r="10" s="30" customFormat="1" ht="35" customHeight="1" spans="1:32">
      <c r="A10" s="33"/>
      <c r="B10" s="13">
        <v>2</v>
      </c>
      <c r="C10" s="13" t="s">
        <v>119</v>
      </c>
      <c r="D10" s="13">
        <v>653222</v>
      </c>
      <c r="E10" s="13" t="s">
        <v>138</v>
      </c>
      <c r="F10" s="13" t="s">
        <v>139</v>
      </c>
      <c r="G10" s="13" t="s">
        <v>140</v>
      </c>
      <c r="H10" s="13" t="s">
        <v>56</v>
      </c>
      <c r="I10" s="13" t="s">
        <v>49</v>
      </c>
      <c r="J10" s="13">
        <v>2018</v>
      </c>
      <c r="K10" s="13">
        <v>1</v>
      </c>
      <c r="L10" s="13" t="s">
        <v>141</v>
      </c>
      <c r="M10" s="13" t="s">
        <v>51</v>
      </c>
      <c r="N10" s="87">
        <v>43166</v>
      </c>
      <c r="O10" s="86">
        <v>43171</v>
      </c>
      <c r="P10" s="13" t="s">
        <v>138</v>
      </c>
      <c r="Q10" s="13" t="s">
        <v>142</v>
      </c>
      <c r="R10" s="13">
        <v>13579685595</v>
      </c>
      <c r="S10" s="13" t="s">
        <v>45</v>
      </c>
      <c r="T10" s="13">
        <v>2678</v>
      </c>
      <c r="U10" s="26">
        <v>2410</v>
      </c>
      <c r="V10" s="27">
        <v>2410</v>
      </c>
      <c r="W10" s="34"/>
      <c r="X10" s="34"/>
      <c r="Y10" s="34"/>
      <c r="Z10" s="34"/>
      <c r="AA10" s="34"/>
      <c r="AB10" s="34"/>
      <c r="AC10" s="34"/>
      <c r="AD10" s="34"/>
      <c r="AE10" s="34"/>
      <c r="AF10" s="11">
        <f t="shared" si="0"/>
        <v>2410</v>
      </c>
    </row>
    <row r="11" s="30" customFormat="1" ht="35" customHeight="1" spans="1:32">
      <c r="A11" s="33"/>
      <c r="B11" s="13">
        <v>3</v>
      </c>
      <c r="C11" s="13" t="s">
        <v>119</v>
      </c>
      <c r="D11" s="13">
        <v>653222</v>
      </c>
      <c r="E11" s="13" t="s">
        <v>133</v>
      </c>
      <c r="F11" s="13" t="s">
        <v>143</v>
      </c>
      <c r="G11" s="13" t="s">
        <v>144</v>
      </c>
      <c r="H11" s="13" t="s">
        <v>56</v>
      </c>
      <c r="I11" s="13" t="s">
        <v>49</v>
      </c>
      <c r="J11" s="13">
        <v>2018</v>
      </c>
      <c r="K11" s="13">
        <v>1</v>
      </c>
      <c r="L11" s="13" t="s">
        <v>145</v>
      </c>
      <c r="M11" s="13" t="s">
        <v>43</v>
      </c>
      <c r="N11" s="87">
        <v>43340</v>
      </c>
      <c r="O11" s="86">
        <v>43465</v>
      </c>
      <c r="P11" s="13" t="s">
        <v>133</v>
      </c>
      <c r="Q11" s="13" t="s">
        <v>137</v>
      </c>
      <c r="R11" s="13">
        <v>18690331186</v>
      </c>
      <c r="S11" s="13" t="s">
        <v>54</v>
      </c>
      <c r="T11" s="13">
        <v>1200</v>
      </c>
      <c r="U11" s="26">
        <v>1000</v>
      </c>
      <c r="V11" s="27">
        <v>1000</v>
      </c>
      <c r="W11" s="34"/>
      <c r="X11" s="34"/>
      <c r="Y11" s="34"/>
      <c r="Z11" s="34"/>
      <c r="AA11" s="34"/>
      <c r="AB11" s="34"/>
      <c r="AC11" s="34"/>
      <c r="AD11" s="34"/>
      <c r="AE11" s="34"/>
      <c r="AF11" s="11">
        <f t="shared" si="0"/>
        <v>1000</v>
      </c>
    </row>
    <row r="12" s="30" customFormat="1" ht="35" customHeight="1" spans="1:32">
      <c r="A12" s="33"/>
      <c r="B12" s="13">
        <v>4</v>
      </c>
      <c r="C12" s="13" t="s">
        <v>119</v>
      </c>
      <c r="D12" s="13">
        <v>653222</v>
      </c>
      <c r="E12" s="13" t="s">
        <v>146</v>
      </c>
      <c r="F12" s="13" t="s">
        <v>147</v>
      </c>
      <c r="G12" s="13" t="s">
        <v>61</v>
      </c>
      <c r="H12" s="13" t="s">
        <v>56</v>
      </c>
      <c r="I12" s="13" t="s">
        <v>49</v>
      </c>
      <c r="J12" s="13">
        <v>2018</v>
      </c>
      <c r="K12" s="13">
        <v>1</v>
      </c>
      <c r="L12" s="13" t="s">
        <v>148</v>
      </c>
      <c r="M12" s="13" t="s">
        <v>43</v>
      </c>
      <c r="N12" s="87">
        <v>43340</v>
      </c>
      <c r="O12" s="86">
        <v>43465</v>
      </c>
      <c r="P12" s="13" t="s">
        <v>146</v>
      </c>
      <c r="Q12" s="13" t="s">
        <v>149</v>
      </c>
      <c r="R12" s="13">
        <v>13899705109</v>
      </c>
      <c r="S12" s="13" t="s">
        <v>150</v>
      </c>
      <c r="T12" s="13">
        <v>8000</v>
      </c>
      <c r="U12" s="26">
        <v>2000</v>
      </c>
      <c r="V12" s="27">
        <v>2000</v>
      </c>
      <c r="W12" s="34"/>
      <c r="X12" s="34"/>
      <c r="Y12" s="34"/>
      <c r="Z12" s="34"/>
      <c r="AA12" s="34"/>
      <c r="AB12" s="34"/>
      <c r="AC12" s="34"/>
      <c r="AD12" s="34"/>
      <c r="AE12" s="34"/>
      <c r="AF12" s="11">
        <f t="shared" si="0"/>
        <v>2000</v>
      </c>
    </row>
    <row r="13" s="30" customFormat="1" ht="35" customHeight="1" spans="1:32">
      <c r="A13" s="33"/>
      <c r="B13" s="13">
        <v>5</v>
      </c>
      <c r="C13" s="13" t="s">
        <v>119</v>
      </c>
      <c r="D13" s="13">
        <v>653222</v>
      </c>
      <c r="E13" s="13" t="s">
        <v>146</v>
      </c>
      <c r="F13" s="13" t="s">
        <v>151</v>
      </c>
      <c r="G13" s="13" t="s">
        <v>61</v>
      </c>
      <c r="H13" s="13" t="s">
        <v>56</v>
      </c>
      <c r="I13" s="13" t="s">
        <v>49</v>
      </c>
      <c r="J13" s="13">
        <v>2018</v>
      </c>
      <c r="K13" s="13">
        <v>1</v>
      </c>
      <c r="L13" s="13" t="s">
        <v>152</v>
      </c>
      <c r="M13" s="13" t="s">
        <v>43</v>
      </c>
      <c r="N13" s="86">
        <v>43340</v>
      </c>
      <c r="O13" s="86">
        <v>43465</v>
      </c>
      <c r="P13" s="13" t="s">
        <v>146</v>
      </c>
      <c r="Q13" s="13" t="s">
        <v>149</v>
      </c>
      <c r="R13" s="13">
        <v>13899705109</v>
      </c>
      <c r="S13" s="13" t="s">
        <v>150</v>
      </c>
      <c r="T13" s="13">
        <v>7183.7</v>
      </c>
      <c r="U13" s="26">
        <v>6465</v>
      </c>
      <c r="V13" s="27">
        <v>6465</v>
      </c>
      <c r="W13" s="34"/>
      <c r="X13" s="34"/>
      <c r="Y13" s="34"/>
      <c r="Z13" s="34"/>
      <c r="AA13" s="34"/>
      <c r="AB13" s="34"/>
      <c r="AC13" s="34"/>
      <c r="AD13" s="34"/>
      <c r="AE13" s="34"/>
      <c r="AF13" s="11">
        <f t="shared" si="0"/>
        <v>6465</v>
      </c>
    </row>
    <row r="14" s="30" customFormat="1" ht="35" customHeight="1" spans="1:32">
      <c r="A14" s="33"/>
      <c r="B14" s="13">
        <v>6</v>
      </c>
      <c r="C14" s="13" t="s">
        <v>119</v>
      </c>
      <c r="D14" s="13">
        <v>653222</v>
      </c>
      <c r="E14" s="13" t="s">
        <v>153</v>
      </c>
      <c r="F14" s="13" t="s">
        <v>154</v>
      </c>
      <c r="G14" s="13" t="s">
        <v>155</v>
      </c>
      <c r="H14" s="13" t="s">
        <v>56</v>
      </c>
      <c r="I14" s="13" t="s">
        <v>67</v>
      </c>
      <c r="J14" s="13">
        <v>2018</v>
      </c>
      <c r="K14" s="13">
        <v>1</v>
      </c>
      <c r="L14" s="13" t="s">
        <v>156</v>
      </c>
      <c r="M14" s="13" t="s">
        <v>43</v>
      </c>
      <c r="N14" s="86">
        <v>43295</v>
      </c>
      <c r="O14" s="86">
        <v>43465</v>
      </c>
      <c r="P14" s="13" t="s">
        <v>153</v>
      </c>
      <c r="Q14" s="13" t="s">
        <v>157</v>
      </c>
      <c r="R14" s="13">
        <v>13667581336</v>
      </c>
      <c r="S14" s="13" t="s">
        <v>65</v>
      </c>
      <c r="T14" s="13">
        <v>3000</v>
      </c>
      <c r="U14" s="26">
        <v>2700</v>
      </c>
      <c r="V14" s="27">
        <v>2700</v>
      </c>
      <c r="W14" s="34"/>
      <c r="X14" s="34"/>
      <c r="Y14" s="34"/>
      <c r="Z14" s="34"/>
      <c r="AA14" s="34"/>
      <c r="AB14" s="34"/>
      <c r="AC14" s="34"/>
      <c r="AD14" s="34"/>
      <c r="AE14" s="34"/>
      <c r="AF14" s="11">
        <f t="shared" si="0"/>
        <v>2700</v>
      </c>
    </row>
    <row r="15" s="30" customFormat="1" ht="35" customHeight="1" spans="1:32">
      <c r="A15" s="33"/>
      <c r="B15" s="13">
        <v>7</v>
      </c>
      <c r="C15" s="13" t="s">
        <v>119</v>
      </c>
      <c r="D15" s="13">
        <v>653222</v>
      </c>
      <c r="E15" s="13" t="s">
        <v>153</v>
      </c>
      <c r="F15" s="13" t="s">
        <v>158</v>
      </c>
      <c r="G15" s="13" t="s">
        <v>61</v>
      </c>
      <c r="H15" s="13" t="s">
        <v>56</v>
      </c>
      <c r="I15" s="13" t="s">
        <v>67</v>
      </c>
      <c r="J15" s="13">
        <v>2017</v>
      </c>
      <c r="K15" s="13">
        <v>1</v>
      </c>
      <c r="L15" s="13" t="s">
        <v>159</v>
      </c>
      <c r="M15" s="13" t="s">
        <v>51</v>
      </c>
      <c r="N15" s="88">
        <v>43282</v>
      </c>
      <c r="O15" s="88">
        <v>43465</v>
      </c>
      <c r="P15" s="13" t="s">
        <v>153</v>
      </c>
      <c r="Q15" s="13" t="s">
        <v>157</v>
      </c>
      <c r="R15" s="13">
        <v>13667581336</v>
      </c>
      <c r="S15" s="13" t="s">
        <v>65</v>
      </c>
      <c r="T15" s="13">
        <v>2000</v>
      </c>
      <c r="U15" s="26">
        <v>2000</v>
      </c>
      <c r="V15" s="27">
        <v>2000</v>
      </c>
      <c r="W15" s="34"/>
      <c r="X15" s="34"/>
      <c r="Y15" s="34"/>
      <c r="Z15" s="34"/>
      <c r="AA15" s="34"/>
      <c r="AB15" s="34"/>
      <c r="AC15" s="34"/>
      <c r="AD15" s="34"/>
      <c r="AE15" s="34"/>
      <c r="AF15" s="11">
        <f t="shared" si="0"/>
        <v>2000</v>
      </c>
    </row>
    <row r="16" s="30" customFormat="1" ht="35" customHeight="1" spans="1:32">
      <c r="A16" s="33"/>
      <c r="B16" s="13">
        <v>8</v>
      </c>
      <c r="C16" s="13" t="s">
        <v>119</v>
      </c>
      <c r="D16" s="13">
        <v>653222</v>
      </c>
      <c r="E16" s="13" t="s">
        <v>160</v>
      </c>
      <c r="F16" s="13" t="s">
        <v>161</v>
      </c>
      <c r="G16" s="13" t="s">
        <v>41</v>
      </c>
      <c r="H16" s="13" t="s">
        <v>56</v>
      </c>
      <c r="I16" s="13" t="s">
        <v>67</v>
      </c>
      <c r="J16" s="13">
        <v>2018</v>
      </c>
      <c r="K16" s="13">
        <v>1</v>
      </c>
      <c r="L16" s="13" t="s">
        <v>162</v>
      </c>
      <c r="M16" s="13" t="s">
        <v>43</v>
      </c>
      <c r="N16" s="86">
        <v>43309</v>
      </c>
      <c r="O16" s="86">
        <v>43465</v>
      </c>
      <c r="P16" s="13" t="s">
        <v>160</v>
      </c>
      <c r="Q16" s="13" t="s">
        <v>163</v>
      </c>
      <c r="R16" s="13">
        <v>18999051060</v>
      </c>
      <c r="S16" s="13" t="s">
        <v>164</v>
      </c>
      <c r="T16" s="13">
        <v>12152</v>
      </c>
      <c r="U16" s="26">
        <v>10000</v>
      </c>
      <c r="V16" s="27">
        <v>10000</v>
      </c>
      <c r="W16" s="34"/>
      <c r="X16" s="34"/>
      <c r="Y16" s="34"/>
      <c r="Z16" s="34"/>
      <c r="AA16" s="34"/>
      <c r="AB16" s="34"/>
      <c r="AC16" s="34"/>
      <c r="AD16" s="34"/>
      <c r="AE16" s="34"/>
      <c r="AF16" s="11">
        <f t="shared" si="0"/>
        <v>10000</v>
      </c>
    </row>
    <row r="17" s="30" customFormat="1" ht="35" customHeight="1" spans="1:32">
      <c r="A17" s="33"/>
      <c r="B17" s="13">
        <v>9</v>
      </c>
      <c r="C17" s="13" t="s">
        <v>119</v>
      </c>
      <c r="D17" s="13">
        <v>653222</v>
      </c>
      <c r="E17" s="13" t="s">
        <v>165</v>
      </c>
      <c r="F17" s="13" t="s">
        <v>166</v>
      </c>
      <c r="G17" s="13" t="s">
        <v>167</v>
      </c>
      <c r="H17" s="13" t="s">
        <v>56</v>
      </c>
      <c r="I17" s="13" t="s">
        <v>49</v>
      </c>
      <c r="J17" s="13">
        <v>2018</v>
      </c>
      <c r="K17" s="13">
        <v>1</v>
      </c>
      <c r="L17" s="13" t="s">
        <v>148</v>
      </c>
      <c r="M17" s="13" t="s">
        <v>43</v>
      </c>
      <c r="N17" s="15">
        <v>43332</v>
      </c>
      <c r="O17" s="15">
        <v>43373</v>
      </c>
      <c r="P17" s="13" t="s">
        <v>165</v>
      </c>
      <c r="Q17" s="13" t="s">
        <v>168</v>
      </c>
      <c r="R17" s="13">
        <v>13999055281</v>
      </c>
      <c r="S17" s="13" t="s">
        <v>169</v>
      </c>
      <c r="T17" s="13">
        <v>3200</v>
      </c>
      <c r="U17" s="26">
        <v>2880</v>
      </c>
      <c r="V17" s="27">
        <v>2880</v>
      </c>
      <c r="W17" s="34"/>
      <c r="X17" s="34"/>
      <c r="Y17" s="34"/>
      <c r="Z17" s="34"/>
      <c r="AA17" s="34"/>
      <c r="AB17" s="34"/>
      <c r="AC17" s="34"/>
      <c r="AD17" s="34"/>
      <c r="AE17" s="34"/>
      <c r="AF17" s="11">
        <f t="shared" si="0"/>
        <v>2880</v>
      </c>
    </row>
    <row r="18" s="30" customFormat="1" ht="35" customHeight="1" spans="1:32">
      <c r="A18" s="33"/>
      <c r="B18" s="13">
        <v>10</v>
      </c>
      <c r="C18" s="13" t="s">
        <v>119</v>
      </c>
      <c r="D18" s="13">
        <v>653222</v>
      </c>
      <c r="E18" s="13" t="s">
        <v>170</v>
      </c>
      <c r="F18" s="13" t="s">
        <v>171</v>
      </c>
      <c r="G18" s="13" t="s">
        <v>172</v>
      </c>
      <c r="H18" s="13" t="s">
        <v>56</v>
      </c>
      <c r="I18" s="13" t="s">
        <v>57</v>
      </c>
      <c r="J18" s="13">
        <v>2017</v>
      </c>
      <c r="K18" s="13">
        <v>1</v>
      </c>
      <c r="L18" s="13" t="s">
        <v>173</v>
      </c>
      <c r="M18" s="13" t="s">
        <v>43</v>
      </c>
      <c r="N18" s="15">
        <v>42887</v>
      </c>
      <c r="O18" s="15">
        <v>43069</v>
      </c>
      <c r="P18" s="13" t="s">
        <v>170</v>
      </c>
      <c r="Q18" s="13" t="s">
        <v>174</v>
      </c>
      <c r="R18" s="13">
        <v>13999050410</v>
      </c>
      <c r="S18" s="13" t="s">
        <v>175</v>
      </c>
      <c r="T18" s="13">
        <v>10000</v>
      </c>
      <c r="U18" s="26">
        <v>4111</v>
      </c>
      <c r="V18" s="27">
        <v>4111</v>
      </c>
      <c r="W18" s="34"/>
      <c r="X18" s="34"/>
      <c r="Y18" s="34"/>
      <c r="Z18" s="34"/>
      <c r="AA18" s="34"/>
      <c r="AB18" s="34"/>
      <c r="AC18" s="34"/>
      <c r="AD18" s="34"/>
      <c r="AE18" s="34"/>
      <c r="AF18" s="11">
        <f t="shared" si="0"/>
        <v>4111</v>
      </c>
    </row>
    <row r="19" s="30" customFormat="1" ht="35" customHeight="1" spans="1:32">
      <c r="A19" s="33"/>
      <c r="B19" s="13">
        <v>11</v>
      </c>
      <c r="C19" s="13" t="s">
        <v>119</v>
      </c>
      <c r="D19" s="13">
        <v>653222</v>
      </c>
      <c r="E19" s="13" t="s">
        <v>176</v>
      </c>
      <c r="F19" s="13" t="s">
        <v>177</v>
      </c>
      <c r="G19" s="13" t="s">
        <v>178</v>
      </c>
      <c r="H19" s="13" t="s">
        <v>56</v>
      </c>
      <c r="I19" s="13" t="s">
        <v>57</v>
      </c>
      <c r="J19" s="13">
        <v>2016</v>
      </c>
      <c r="K19" s="13">
        <v>1</v>
      </c>
      <c r="L19" s="13" t="s">
        <v>179</v>
      </c>
      <c r="M19" s="13" t="s">
        <v>43</v>
      </c>
      <c r="N19" s="15">
        <v>42835</v>
      </c>
      <c r="O19" s="15">
        <v>42967</v>
      </c>
      <c r="P19" s="13" t="s">
        <v>176</v>
      </c>
      <c r="Q19" s="13" t="s">
        <v>180</v>
      </c>
      <c r="R19" s="13">
        <v>13319798398</v>
      </c>
      <c r="S19" s="13" t="s">
        <v>181</v>
      </c>
      <c r="T19" s="13">
        <v>90000</v>
      </c>
      <c r="U19" s="26">
        <v>11834</v>
      </c>
      <c r="V19" s="27">
        <v>11834</v>
      </c>
      <c r="W19" s="34"/>
      <c r="X19" s="34"/>
      <c r="Y19" s="34"/>
      <c r="Z19" s="34"/>
      <c r="AA19" s="34"/>
      <c r="AB19" s="34"/>
      <c r="AC19" s="34"/>
      <c r="AD19" s="34"/>
      <c r="AE19" s="34"/>
      <c r="AF19" s="11">
        <f t="shared" si="0"/>
        <v>11834</v>
      </c>
    </row>
    <row r="20" s="30" customFormat="1" ht="35" customHeight="1" spans="1:32">
      <c r="A20" s="33"/>
      <c r="B20" s="13">
        <v>12</v>
      </c>
      <c r="C20" s="13" t="s">
        <v>119</v>
      </c>
      <c r="D20" s="13">
        <v>653222</v>
      </c>
      <c r="E20" s="13" t="s">
        <v>182</v>
      </c>
      <c r="F20" s="13" t="s">
        <v>183</v>
      </c>
      <c r="G20" s="13" t="s">
        <v>140</v>
      </c>
      <c r="H20" s="13" t="s">
        <v>56</v>
      </c>
      <c r="I20" s="13" t="s">
        <v>67</v>
      </c>
      <c r="J20" s="13">
        <v>2018</v>
      </c>
      <c r="K20" s="13">
        <v>1</v>
      </c>
      <c r="L20" s="13" t="s">
        <v>184</v>
      </c>
      <c r="M20" s="13" t="s">
        <v>43</v>
      </c>
      <c r="N20" s="85">
        <v>43160</v>
      </c>
      <c r="O20" s="86">
        <v>43403</v>
      </c>
      <c r="P20" s="13" t="s">
        <v>182</v>
      </c>
      <c r="Q20" s="13" t="s">
        <v>185</v>
      </c>
      <c r="R20" s="13">
        <v>18999433999</v>
      </c>
      <c r="S20" s="13" t="s">
        <v>186</v>
      </c>
      <c r="T20" s="13">
        <v>6000</v>
      </c>
      <c r="U20" s="26">
        <v>5000</v>
      </c>
      <c r="V20" s="27">
        <v>5000</v>
      </c>
      <c r="W20" s="34"/>
      <c r="X20" s="34"/>
      <c r="Y20" s="34"/>
      <c r="Z20" s="34"/>
      <c r="AA20" s="34"/>
      <c r="AB20" s="34"/>
      <c r="AC20" s="34"/>
      <c r="AD20" s="34"/>
      <c r="AE20" s="34"/>
      <c r="AF20" s="11">
        <f t="shared" si="0"/>
        <v>5000</v>
      </c>
    </row>
    <row r="21" s="30" customFormat="1" ht="35" customHeight="1" spans="1:32">
      <c r="A21" s="33"/>
      <c r="B21" s="13">
        <v>13</v>
      </c>
      <c r="C21" s="13" t="s">
        <v>119</v>
      </c>
      <c r="D21" s="13">
        <v>653222</v>
      </c>
      <c r="E21" s="13" t="s">
        <v>133</v>
      </c>
      <c r="F21" s="13" t="s">
        <v>134</v>
      </c>
      <c r="G21" s="13" t="s">
        <v>135</v>
      </c>
      <c r="H21" s="13" t="s">
        <v>56</v>
      </c>
      <c r="I21" s="13" t="s">
        <v>49</v>
      </c>
      <c r="J21" s="13">
        <v>2018</v>
      </c>
      <c r="K21" s="13">
        <v>2018</v>
      </c>
      <c r="L21" s="13" t="s">
        <v>136</v>
      </c>
      <c r="M21" s="13" t="s">
        <v>51</v>
      </c>
      <c r="N21" s="15">
        <v>43313</v>
      </c>
      <c r="O21" s="15">
        <v>43373</v>
      </c>
      <c r="P21" s="13" t="s">
        <v>133</v>
      </c>
      <c r="Q21" s="13" t="s">
        <v>137</v>
      </c>
      <c r="R21" s="13">
        <v>18690331186</v>
      </c>
      <c r="S21" s="13" t="s">
        <v>54</v>
      </c>
      <c r="T21" s="13">
        <v>2400</v>
      </c>
      <c r="U21" s="26">
        <v>2400</v>
      </c>
      <c r="V21" s="27">
        <v>2400</v>
      </c>
      <c r="W21" s="34"/>
      <c r="X21" s="34"/>
      <c r="Y21" s="34"/>
      <c r="Z21" s="34"/>
      <c r="AA21" s="34"/>
      <c r="AB21" s="34"/>
      <c r="AC21" s="34"/>
      <c r="AD21" s="34"/>
      <c r="AE21" s="34"/>
      <c r="AF21" s="11">
        <f t="shared" si="0"/>
        <v>2400</v>
      </c>
    </row>
    <row r="22" s="30" customFormat="1" ht="35" customHeight="1" spans="1:32">
      <c r="A22" s="33"/>
      <c r="B22" s="13">
        <v>14</v>
      </c>
      <c r="C22" s="13" t="s">
        <v>119</v>
      </c>
      <c r="D22" s="13">
        <v>653222</v>
      </c>
      <c r="E22" s="13" t="s">
        <v>187</v>
      </c>
      <c r="F22" s="13" t="s">
        <v>188</v>
      </c>
      <c r="G22" s="13" t="s">
        <v>61</v>
      </c>
      <c r="H22" s="13" t="s">
        <v>56</v>
      </c>
      <c r="I22" s="13" t="s">
        <v>49</v>
      </c>
      <c r="J22" s="13">
        <v>2017</v>
      </c>
      <c r="K22" s="13">
        <v>2</v>
      </c>
      <c r="L22" s="13" t="s">
        <v>152</v>
      </c>
      <c r="M22" s="13" t="s">
        <v>43</v>
      </c>
      <c r="N22" s="15">
        <v>43340</v>
      </c>
      <c r="O22" s="15">
        <v>43465</v>
      </c>
      <c r="P22" s="13" t="s">
        <v>187</v>
      </c>
      <c r="Q22" s="13" t="s">
        <v>157</v>
      </c>
      <c r="R22" s="13">
        <v>13667581336</v>
      </c>
      <c r="S22" s="13" t="s">
        <v>65</v>
      </c>
      <c r="T22" s="13">
        <v>3275.5</v>
      </c>
      <c r="U22" s="26">
        <v>3275.5</v>
      </c>
      <c r="V22" s="27">
        <v>3275.5</v>
      </c>
      <c r="W22" s="34"/>
      <c r="X22" s="34"/>
      <c r="Y22" s="34"/>
      <c r="Z22" s="34"/>
      <c r="AA22" s="34"/>
      <c r="AB22" s="34"/>
      <c r="AC22" s="34"/>
      <c r="AD22" s="34"/>
      <c r="AE22" s="34"/>
      <c r="AF22" s="11">
        <f t="shared" si="0"/>
        <v>3275.5</v>
      </c>
    </row>
    <row r="23" s="30" customFormat="1" ht="35" customHeight="1" spans="1:32">
      <c r="A23" s="33"/>
      <c r="B23" s="13">
        <v>15</v>
      </c>
      <c r="C23" s="13" t="s">
        <v>119</v>
      </c>
      <c r="D23" s="13">
        <v>653222</v>
      </c>
      <c r="E23" s="13" t="s">
        <v>187</v>
      </c>
      <c r="F23" s="13" t="s">
        <v>189</v>
      </c>
      <c r="G23" s="13" t="s">
        <v>61</v>
      </c>
      <c r="H23" s="13" t="s">
        <v>56</v>
      </c>
      <c r="I23" s="13" t="s">
        <v>49</v>
      </c>
      <c r="J23" s="13">
        <v>2018</v>
      </c>
      <c r="K23" s="13">
        <v>1</v>
      </c>
      <c r="L23" s="13"/>
      <c r="M23" s="13" t="s">
        <v>43</v>
      </c>
      <c r="N23" s="15"/>
      <c r="O23" s="15"/>
      <c r="P23" s="13" t="s">
        <v>187</v>
      </c>
      <c r="Q23" s="13" t="s">
        <v>157</v>
      </c>
      <c r="R23" s="13">
        <v>13667581336</v>
      </c>
      <c r="S23" s="13" t="s">
        <v>65</v>
      </c>
      <c r="T23" s="13">
        <v>15940</v>
      </c>
      <c r="U23" s="26">
        <v>15940</v>
      </c>
      <c r="V23" s="27">
        <v>15940</v>
      </c>
      <c r="W23" s="34"/>
      <c r="X23" s="34"/>
      <c r="Y23" s="34"/>
      <c r="Z23" s="34"/>
      <c r="AA23" s="34"/>
      <c r="AB23" s="34"/>
      <c r="AC23" s="34"/>
      <c r="AD23" s="34"/>
      <c r="AE23" s="34"/>
      <c r="AF23" s="11">
        <f t="shared" si="0"/>
        <v>15940</v>
      </c>
    </row>
    <row r="24" s="4" customFormat="1" ht="27" customHeight="1" spans="2:32">
      <c r="B24" s="12" t="s">
        <v>71</v>
      </c>
      <c r="C24" s="12"/>
      <c r="D24" s="12"/>
      <c r="E24" s="12"/>
      <c r="F24" s="12"/>
      <c r="G24" s="12"/>
      <c r="H24" s="12"/>
      <c r="I24" s="12"/>
      <c r="J24" s="12"/>
      <c r="K24" s="12"/>
      <c r="L24" s="12"/>
      <c r="M24" s="12"/>
      <c r="N24" s="12"/>
      <c r="O24" s="12"/>
      <c r="P24" s="12"/>
      <c r="Q24" s="12"/>
      <c r="R24" s="12"/>
      <c r="S24" s="12"/>
      <c r="T24" s="22"/>
      <c r="U24" s="23"/>
      <c r="V24" s="24">
        <f>SUM(V25:V33)</f>
        <v>32000</v>
      </c>
      <c r="W24" s="25"/>
      <c r="X24" s="25"/>
      <c r="Y24" s="25"/>
      <c r="Z24" s="25"/>
      <c r="AA24" s="25"/>
      <c r="AB24" s="25"/>
      <c r="AC24" s="25"/>
      <c r="AD24" s="25"/>
      <c r="AE24" s="25"/>
      <c r="AF24" s="11">
        <f t="shared" si="0"/>
        <v>32000</v>
      </c>
    </row>
    <row r="25" s="5" customFormat="1" ht="30" customHeight="1" spans="2:32">
      <c r="B25" s="13">
        <v>1</v>
      </c>
      <c r="C25" s="13" t="s">
        <v>119</v>
      </c>
      <c r="D25" s="13">
        <v>653222</v>
      </c>
      <c r="E25" s="13" t="s">
        <v>182</v>
      </c>
      <c r="F25" s="13" t="s">
        <v>190</v>
      </c>
      <c r="G25" s="13" t="s">
        <v>84</v>
      </c>
      <c r="H25" s="13" t="s">
        <v>56</v>
      </c>
      <c r="I25" s="13" t="s">
        <v>57</v>
      </c>
      <c r="J25" s="13">
        <v>2017</v>
      </c>
      <c r="K25" s="13">
        <v>1</v>
      </c>
      <c r="L25" s="14" t="s">
        <v>191</v>
      </c>
      <c r="M25" s="13" t="s">
        <v>43</v>
      </c>
      <c r="N25" s="15">
        <v>42786</v>
      </c>
      <c r="O25" s="15">
        <v>43008</v>
      </c>
      <c r="P25" s="13" t="s">
        <v>182</v>
      </c>
      <c r="Q25" s="13" t="s">
        <v>185</v>
      </c>
      <c r="R25" s="13">
        <v>18999433999</v>
      </c>
      <c r="S25" s="13" t="s">
        <v>186</v>
      </c>
      <c r="T25" s="13">
        <v>3508</v>
      </c>
      <c r="U25" s="13">
        <v>700</v>
      </c>
      <c r="V25" s="48">
        <v>700</v>
      </c>
      <c r="W25" s="28"/>
      <c r="X25" s="28"/>
      <c r="Y25" s="28"/>
      <c r="Z25" s="28"/>
      <c r="AA25" s="28"/>
      <c r="AB25" s="28"/>
      <c r="AC25" s="28"/>
      <c r="AD25" s="28"/>
      <c r="AE25" s="28"/>
      <c r="AF25" s="11">
        <f t="shared" si="0"/>
        <v>700</v>
      </c>
    </row>
    <row r="26" s="5" customFormat="1" ht="30" customHeight="1" spans="2:32">
      <c r="B26" s="13">
        <v>2</v>
      </c>
      <c r="C26" s="13" t="s">
        <v>119</v>
      </c>
      <c r="D26" s="13">
        <v>653222</v>
      </c>
      <c r="E26" s="13" t="s">
        <v>182</v>
      </c>
      <c r="F26" s="13" t="s">
        <v>192</v>
      </c>
      <c r="G26" s="13" t="s">
        <v>84</v>
      </c>
      <c r="H26" s="13" t="s">
        <v>56</v>
      </c>
      <c r="I26" s="13" t="s">
        <v>57</v>
      </c>
      <c r="J26" s="13">
        <v>2017</v>
      </c>
      <c r="K26" s="13">
        <v>1</v>
      </c>
      <c r="L26" s="14" t="s">
        <v>193</v>
      </c>
      <c r="M26" s="13" t="s">
        <v>43</v>
      </c>
      <c r="N26" s="15">
        <v>42786</v>
      </c>
      <c r="O26" s="15">
        <v>43008</v>
      </c>
      <c r="P26" s="13" t="s">
        <v>182</v>
      </c>
      <c r="Q26" s="13" t="s">
        <v>185</v>
      </c>
      <c r="R26" s="13">
        <v>18999433999</v>
      </c>
      <c r="S26" s="13" t="s">
        <v>186</v>
      </c>
      <c r="T26" s="13">
        <v>18694</v>
      </c>
      <c r="U26" s="13">
        <v>4700</v>
      </c>
      <c r="V26" s="48">
        <v>4700</v>
      </c>
      <c r="W26" s="28"/>
      <c r="X26" s="28"/>
      <c r="Y26" s="28"/>
      <c r="Z26" s="28"/>
      <c r="AA26" s="28"/>
      <c r="AB26" s="28"/>
      <c r="AC26" s="28"/>
      <c r="AD26" s="28"/>
      <c r="AE26" s="28"/>
      <c r="AF26" s="11">
        <f t="shared" si="0"/>
        <v>4700</v>
      </c>
    </row>
    <row r="27" s="5" customFormat="1" ht="30" customHeight="1" spans="2:32">
      <c r="B27" s="13">
        <v>3</v>
      </c>
      <c r="C27" s="13" t="s">
        <v>119</v>
      </c>
      <c r="D27" s="13">
        <v>653222</v>
      </c>
      <c r="E27" s="13" t="s">
        <v>182</v>
      </c>
      <c r="F27" s="13" t="s">
        <v>194</v>
      </c>
      <c r="G27" s="13" t="s">
        <v>84</v>
      </c>
      <c r="H27" s="13" t="s">
        <v>56</v>
      </c>
      <c r="I27" s="13" t="s">
        <v>57</v>
      </c>
      <c r="J27" s="13">
        <v>2017</v>
      </c>
      <c r="K27" s="13">
        <v>1</v>
      </c>
      <c r="L27" s="14" t="s">
        <v>195</v>
      </c>
      <c r="M27" s="13" t="s">
        <v>43</v>
      </c>
      <c r="N27" s="15">
        <v>42863</v>
      </c>
      <c r="O27" s="15">
        <v>43008</v>
      </c>
      <c r="P27" s="13" t="s">
        <v>182</v>
      </c>
      <c r="Q27" s="13" t="s">
        <v>185</v>
      </c>
      <c r="R27" s="13">
        <v>18999433999</v>
      </c>
      <c r="S27" s="13" t="s">
        <v>186</v>
      </c>
      <c r="T27" s="13">
        <v>25944</v>
      </c>
      <c r="U27" s="13">
        <v>6500</v>
      </c>
      <c r="V27" s="48">
        <v>6500</v>
      </c>
      <c r="W27" s="28"/>
      <c r="X27" s="28"/>
      <c r="Y27" s="28"/>
      <c r="Z27" s="28"/>
      <c r="AA27" s="28"/>
      <c r="AB27" s="28"/>
      <c r="AC27" s="28"/>
      <c r="AD27" s="28"/>
      <c r="AE27" s="28"/>
      <c r="AF27" s="11">
        <f t="shared" si="0"/>
        <v>6500</v>
      </c>
    </row>
    <row r="28" s="5" customFormat="1" ht="30" customHeight="1" spans="2:32">
      <c r="B28" s="13">
        <v>4</v>
      </c>
      <c r="C28" s="13" t="s">
        <v>119</v>
      </c>
      <c r="D28" s="13">
        <v>653222</v>
      </c>
      <c r="E28" s="13" t="s">
        <v>182</v>
      </c>
      <c r="F28" s="13" t="s">
        <v>196</v>
      </c>
      <c r="G28" s="13" t="s">
        <v>84</v>
      </c>
      <c r="H28" s="13" t="s">
        <v>56</v>
      </c>
      <c r="I28" s="13" t="s">
        <v>67</v>
      </c>
      <c r="J28" s="13">
        <v>2018</v>
      </c>
      <c r="K28" s="13">
        <v>1</v>
      </c>
      <c r="L28" s="14" t="s">
        <v>197</v>
      </c>
      <c r="M28" s="13" t="s">
        <v>43</v>
      </c>
      <c r="N28" s="15">
        <v>43160</v>
      </c>
      <c r="O28" s="15">
        <v>43281</v>
      </c>
      <c r="P28" s="13" t="s">
        <v>182</v>
      </c>
      <c r="Q28" s="13" t="s">
        <v>185</v>
      </c>
      <c r="R28" s="13">
        <v>18999433999</v>
      </c>
      <c r="S28" s="13" t="s">
        <v>186</v>
      </c>
      <c r="T28" s="13">
        <v>13695</v>
      </c>
      <c r="U28" s="13">
        <v>6500</v>
      </c>
      <c r="V28" s="48">
        <v>6500</v>
      </c>
      <c r="W28" s="28"/>
      <c r="X28" s="28"/>
      <c r="Y28" s="28"/>
      <c r="Z28" s="28"/>
      <c r="AA28" s="28"/>
      <c r="AB28" s="28"/>
      <c r="AC28" s="28"/>
      <c r="AD28" s="28"/>
      <c r="AE28" s="28"/>
      <c r="AF28" s="11">
        <f t="shared" si="0"/>
        <v>6500</v>
      </c>
    </row>
    <row r="29" s="5" customFormat="1" ht="30" customHeight="1" spans="2:32">
      <c r="B29" s="13">
        <v>5</v>
      </c>
      <c r="C29" s="13" t="s">
        <v>119</v>
      </c>
      <c r="D29" s="13">
        <v>653222</v>
      </c>
      <c r="E29" s="13" t="s">
        <v>182</v>
      </c>
      <c r="F29" s="13" t="s">
        <v>198</v>
      </c>
      <c r="G29" s="13" t="s">
        <v>84</v>
      </c>
      <c r="H29" s="13" t="s">
        <v>56</v>
      </c>
      <c r="I29" s="13" t="s">
        <v>67</v>
      </c>
      <c r="J29" s="13">
        <v>2018</v>
      </c>
      <c r="K29" s="13">
        <v>1</v>
      </c>
      <c r="L29" s="14" t="s">
        <v>199</v>
      </c>
      <c r="M29" s="13" t="s">
        <v>43</v>
      </c>
      <c r="N29" s="15">
        <v>43132</v>
      </c>
      <c r="O29" s="15">
        <v>43281</v>
      </c>
      <c r="P29" s="13" t="s">
        <v>182</v>
      </c>
      <c r="Q29" s="13" t="s">
        <v>185</v>
      </c>
      <c r="R29" s="13">
        <v>18999433999</v>
      </c>
      <c r="S29" s="13" t="s">
        <v>186</v>
      </c>
      <c r="T29" s="13">
        <v>8889</v>
      </c>
      <c r="U29" s="13">
        <v>2000</v>
      </c>
      <c r="V29" s="48">
        <v>2000</v>
      </c>
      <c r="W29" s="28"/>
      <c r="X29" s="28"/>
      <c r="Y29" s="28"/>
      <c r="Z29" s="28"/>
      <c r="AA29" s="28"/>
      <c r="AB29" s="28"/>
      <c r="AC29" s="28"/>
      <c r="AD29" s="28"/>
      <c r="AE29" s="28"/>
      <c r="AF29" s="11">
        <f t="shared" si="0"/>
        <v>2000</v>
      </c>
    </row>
    <row r="30" s="5" customFormat="1" ht="30" customHeight="1" spans="2:32">
      <c r="B30" s="13">
        <v>6</v>
      </c>
      <c r="C30" s="13" t="s">
        <v>119</v>
      </c>
      <c r="D30" s="13">
        <v>653222</v>
      </c>
      <c r="E30" s="13" t="s">
        <v>182</v>
      </c>
      <c r="F30" s="13" t="s">
        <v>200</v>
      </c>
      <c r="G30" s="13" t="s">
        <v>84</v>
      </c>
      <c r="H30" s="13" t="s">
        <v>56</v>
      </c>
      <c r="I30" s="13" t="s">
        <v>67</v>
      </c>
      <c r="J30" s="13">
        <v>2018</v>
      </c>
      <c r="K30" s="13">
        <v>1</v>
      </c>
      <c r="L30" s="14" t="s">
        <v>199</v>
      </c>
      <c r="M30" s="13" t="s">
        <v>43</v>
      </c>
      <c r="N30" s="15">
        <v>43132</v>
      </c>
      <c r="O30" s="15">
        <v>43281</v>
      </c>
      <c r="P30" s="13" t="s">
        <v>182</v>
      </c>
      <c r="Q30" s="13" t="s">
        <v>185</v>
      </c>
      <c r="R30" s="13">
        <v>18999433999</v>
      </c>
      <c r="S30" s="13" t="s">
        <v>186</v>
      </c>
      <c r="T30" s="13">
        <v>3333</v>
      </c>
      <c r="U30" s="13">
        <v>1000</v>
      </c>
      <c r="V30" s="48">
        <v>1000</v>
      </c>
      <c r="W30" s="28"/>
      <c r="X30" s="28"/>
      <c r="Y30" s="28"/>
      <c r="Z30" s="28"/>
      <c r="AA30" s="28"/>
      <c r="AB30" s="28"/>
      <c r="AC30" s="28"/>
      <c r="AD30" s="28"/>
      <c r="AE30" s="28"/>
      <c r="AF30" s="11">
        <f t="shared" si="0"/>
        <v>1000</v>
      </c>
    </row>
    <row r="31" s="5" customFormat="1" ht="30" customHeight="1" spans="2:32">
      <c r="B31" s="13">
        <v>7</v>
      </c>
      <c r="C31" s="13" t="s">
        <v>119</v>
      </c>
      <c r="D31" s="13">
        <v>653222</v>
      </c>
      <c r="E31" s="13" t="s">
        <v>182</v>
      </c>
      <c r="F31" s="13" t="s">
        <v>201</v>
      </c>
      <c r="G31" s="13" t="s">
        <v>84</v>
      </c>
      <c r="H31" s="13" t="s">
        <v>56</v>
      </c>
      <c r="I31" s="13" t="s">
        <v>67</v>
      </c>
      <c r="J31" s="13">
        <v>2018</v>
      </c>
      <c r="K31" s="13">
        <v>1</v>
      </c>
      <c r="L31" s="14" t="s">
        <v>199</v>
      </c>
      <c r="M31" s="13" t="s">
        <v>43</v>
      </c>
      <c r="N31" s="15">
        <v>43132</v>
      </c>
      <c r="O31" s="15">
        <v>43281</v>
      </c>
      <c r="P31" s="13" t="s">
        <v>182</v>
      </c>
      <c r="Q31" s="13" t="s">
        <v>185</v>
      </c>
      <c r="R31" s="13">
        <v>18999433999</v>
      </c>
      <c r="S31" s="13" t="s">
        <v>186</v>
      </c>
      <c r="T31" s="13">
        <v>9178</v>
      </c>
      <c r="U31" s="13">
        <v>500</v>
      </c>
      <c r="V31" s="48">
        <v>500</v>
      </c>
      <c r="W31" s="28"/>
      <c r="X31" s="28"/>
      <c r="Y31" s="28"/>
      <c r="Z31" s="28"/>
      <c r="AA31" s="28"/>
      <c r="AB31" s="28"/>
      <c r="AC31" s="28"/>
      <c r="AD31" s="28"/>
      <c r="AE31" s="28"/>
      <c r="AF31" s="11">
        <f t="shared" si="0"/>
        <v>500</v>
      </c>
    </row>
    <row r="32" s="5" customFormat="1" ht="30" customHeight="1" spans="2:32">
      <c r="B32" s="13">
        <v>9</v>
      </c>
      <c r="C32" s="13" t="s">
        <v>119</v>
      </c>
      <c r="D32" s="13">
        <v>653222</v>
      </c>
      <c r="E32" s="13" t="s">
        <v>202</v>
      </c>
      <c r="F32" s="13" t="s">
        <v>203</v>
      </c>
      <c r="G32" s="13" t="s">
        <v>84</v>
      </c>
      <c r="H32" s="13" t="s">
        <v>56</v>
      </c>
      <c r="I32" s="13" t="s">
        <v>57</v>
      </c>
      <c r="J32" s="13">
        <v>2017</v>
      </c>
      <c r="K32" s="13">
        <v>1</v>
      </c>
      <c r="L32" s="14" t="s">
        <v>204</v>
      </c>
      <c r="M32" s="13" t="s">
        <v>43</v>
      </c>
      <c r="N32" s="15">
        <v>42745</v>
      </c>
      <c r="O32" s="15">
        <v>43049</v>
      </c>
      <c r="P32" s="13" t="s">
        <v>202</v>
      </c>
      <c r="Q32" s="13" t="s">
        <v>205</v>
      </c>
      <c r="R32" s="13">
        <v>13999652157</v>
      </c>
      <c r="S32" s="13" t="s">
        <v>92</v>
      </c>
      <c r="T32" s="13">
        <v>17301</v>
      </c>
      <c r="U32" s="13">
        <v>7200</v>
      </c>
      <c r="V32" s="48">
        <v>7200</v>
      </c>
      <c r="W32" s="28"/>
      <c r="X32" s="28"/>
      <c r="Y32" s="28"/>
      <c r="Z32" s="28"/>
      <c r="AA32" s="28"/>
      <c r="AB32" s="28"/>
      <c r="AC32" s="28"/>
      <c r="AD32" s="28"/>
      <c r="AE32" s="28"/>
      <c r="AF32" s="11">
        <f t="shared" si="0"/>
        <v>7200</v>
      </c>
    </row>
    <row r="33" s="5" customFormat="1" ht="30" customHeight="1" spans="2:32">
      <c r="B33" s="13">
        <v>10</v>
      </c>
      <c r="C33" s="13" t="s">
        <v>119</v>
      </c>
      <c r="D33" s="13">
        <v>653222</v>
      </c>
      <c r="E33" s="13" t="s">
        <v>202</v>
      </c>
      <c r="F33" s="13" t="s">
        <v>94</v>
      </c>
      <c r="G33" s="13" t="s">
        <v>84</v>
      </c>
      <c r="H33" s="13" t="s">
        <v>56</v>
      </c>
      <c r="I33" s="13" t="s">
        <v>57</v>
      </c>
      <c r="J33" s="13">
        <v>2017</v>
      </c>
      <c r="K33" s="13">
        <v>1</v>
      </c>
      <c r="L33" s="14" t="s">
        <v>206</v>
      </c>
      <c r="M33" s="13" t="s">
        <v>43</v>
      </c>
      <c r="N33" s="15">
        <v>42857</v>
      </c>
      <c r="O33" s="15"/>
      <c r="P33" s="13" t="s">
        <v>202</v>
      </c>
      <c r="Q33" s="13" t="s">
        <v>205</v>
      </c>
      <c r="R33" s="13">
        <v>13999652157</v>
      </c>
      <c r="S33" s="13" t="s">
        <v>92</v>
      </c>
      <c r="T33" s="13">
        <v>28900</v>
      </c>
      <c r="U33" s="13">
        <v>2900</v>
      </c>
      <c r="V33" s="48">
        <v>2900</v>
      </c>
      <c r="W33" s="28"/>
      <c r="X33" s="28"/>
      <c r="Y33" s="28"/>
      <c r="Z33" s="28"/>
      <c r="AA33" s="28"/>
      <c r="AB33" s="28"/>
      <c r="AC33" s="28"/>
      <c r="AD33" s="28"/>
      <c r="AE33" s="28"/>
      <c r="AF33" s="11">
        <f t="shared" si="0"/>
        <v>2900</v>
      </c>
    </row>
  </sheetData>
  <mergeCells count="29">
    <mergeCell ref="B3:C3"/>
    <mergeCell ref="E4:S4"/>
    <mergeCell ref="U4:V4"/>
    <mergeCell ref="B8:S8"/>
    <mergeCell ref="B24:S24"/>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AF4:AF6"/>
    <mergeCell ref="W4:AE5"/>
    <mergeCell ref="B1:AF2"/>
  </mergeCells>
  <dataValidations count="7">
    <dataValidation type="list" allowBlank="1" showInputMessage="1" showErrorMessage="1" sqref="S24:S33">
      <formula1>INDIRECT("db!$D$86:$D$167")</formula1>
    </dataValidation>
    <dataValidation type="list" allowBlank="1" showInputMessage="1" showErrorMessage="1" sqref="I24:I33">
      <formula1>"已立项审批,在建状态,停缓建,已完工,已竣工决算"</formula1>
    </dataValidation>
    <dataValidation type="date" operator="between" allowBlank="1" showInputMessage="1" showErrorMessage="1" sqref="O20 O9:O12 N24:O33 N13:O14 N21:O22 N16:O19">
      <formula1>18172</formula1>
      <formula2>54789</formula2>
    </dataValidation>
    <dataValidation type="list" allowBlank="1" showInputMessage="1" showErrorMessage="1" sqref="G24:G33">
      <formula1>INDIRECT("db!$B$3:$B$70")</formula1>
    </dataValidation>
    <dataValidation type="list" allowBlank="1" showInputMessage="1" showErrorMessage="1" sqref="C24:D33">
      <formula1>#REF!</formula1>
    </dataValidation>
    <dataValidation type="list" allowBlank="1" showInputMessage="1" showErrorMessage="1" sqref="H24:H33">
      <formula1>"有收益,无收益"</formula1>
    </dataValidation>
    <dataValidation type="list" allowBlank="1" showInputMessage="1" showErrorMessage="1" sqref="M24:M33">
      <formula1>"中央,省级,市级,县级"</formula1>
    </dataValidation>
  </dataValidations>
  <printOptions horizontalCentered="1"/>
  <pageMargins left="0.159027777777778" right="0.159027777777778" top="0.409027777777778" bottom="0.409027777777778" header="0.509027777777778" footer="0.509027777777778"/>
  <pageSetup paperSize="8" scale="69" fitToHeight="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L28"/>
  <sheetViews>
    <sheetView topLeftCell="S1" workbookViewId="0">
      <selection activeCell="U5" sqref="U5:V6"/>
    </sheetView>
  </sheetViews>
  <sheetFormatPr defaultColWidth="9" defaultRowHeight="14.25"/>
  <cols>
    <col min="1" max="1" width="4.25" style="4" customWidth="1"/>
    <col min="2" max="2" width="4.5" style="6" customWidth="1"/>
    <col min="3" max="3" width="6.75" style="4" customWidth="1"/>
    <col min="4" max="4" width="8.375" style="4" customWidth="1"/>
    <col min="5" max="5" width="11.025" style="7" customWidth="1"/>
    <col min="6" max="6" width="12.7916666666667" style="7" customWidth="1"/>
    <col min="7" max="7" width="9.85" style="7" customWidth="1"/>
    <col min="8" max="8" width="6.625" style="7" customWidth="1"/>
    <col min="9" max="9" width="8.875" style="7" customWidth="1"/>
    <col min="10" max="10" width="6.625" style="7" customWidth="1"/>
    <col min="11" max="11" width="5.875" style="7" customWidth="1"/>
    <col min="12" max="12" width="7.64166666666667" style="7" customWidth="1"/>
    <col min="13" max="13" width="6.375" style="7" customWidth="1"/>
    <col min="14" max="15" width="10.375" style="7" customWidth="1"/>
    <col min="16" max="16" width="9.26666666666667" style="7" customWidth="1"/>
    <col min="17" max="17" width="6.75" style="7" customWidth="1"/>
    <col min="18" max="18" width="11.9083333333333" style="7" customWidth="1"/>
    <col min="19" max="19" width="7.5" style="7" customWidth="1"/>
    <col min="20" max="20" width="8.675" style="7" customWidth="1"/>
    <col min="21" max="21" width="8.5" style="8" customWidth="1"/>
    <col min="22" max="22" width="9.875" style="8" customWidth="1"/>
    <col min="23" max="31" width="9" style="4"/>
    <col min="32" max="32" width="10.875" style="4" customWidth="1"/>
    <col min="33" max="243" width="9" style="4"/>
    <col min="244" max="16371" width="9" style="1"/>
    <col min="16372" max="16384" width="9" style="9"/>
  </cols>
  <sheetData>
    <row r="1" s="1" customFormat="1" ht="18" customHeight="1" spans="1:220">
      <c r="A1" s="4"/>
      <c r="B1" s="10" t="s">
        <v>207</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row>
    <row r="2" s="1" customFormat="1" ht="35.25" customHeight="1" spans="1:220">
      <c r="A2" s="4"/>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row>
    <row r="3" s="1" customFormat="1" ht="24" customHeight="1" spans="1:220">
      <c r="A3" s="4"/>
      <c r="B3" s="7"/>
      <c r="C3" s="7"/>
      <c r="D3" s="4"/>
      <c r="E3" s="7"/>
      <c r="F3" s="7"/>
      <c r="G3" s="7"/>
      <c r="H3" s="7"/>
      <c r="I3" s="7"/>
      <c r="J3" s="7"/>
      <c r="K3" s="7"/>
      <c r="L3" s="7"/>
      <c r="M3" s="7"/>
      <c r="N3" s="7"/>
      <c r="O3" s="7"/>
      <c r="P3" s="7"/>
      <c r="Q3" s="7"/>
      <c r="R3" s="7"/>
      <c r="S3" s="7"/>
      <c r="T3" s="7"/>
      <c r="U3" s="8"/>
      <c r="V3" s="8"/>
      <c r="W3" s="4"/>
      <c r="X3" s="4"/>
      <c r="Y3" s="4"/>
      <c r="Z3" s="4"/>
      <c r="AA3" s="4"/>
      <c r="AB3" s="4"/>
      <c r="AC3" s="4"/>
      <c r="AD3" s="4"/>
      <c r="AE3" s="4"/>
      <c r="AF3" s="4" t="s">
        <v>1</v>
      </c>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row>
    <row r="4" s="2" customFormat="1" ht="29" customHeight="1" spans="2:32">
      <c r="B4" s="11" t="s">
        <v>2</v>
      </c>
      <c r="C4" s="11" t="s">
        <v>3</v>
      </c>
      <c r="D4" s="11" t="s">
        <v>4</v>
      </c>
      <c r="E4" s="11" t="s">
        <v>5</v>
      </c>
      <c r="F4" s="11"/>
      <c r="G4" s="11"/>
      <c r="H4" s="11"/>
      <c r="I4" s="11"/>
      <c r="J4" s="11"/>
      <c r="K4" s="11"/>
      <c r="L4" s="11"/>
      <c r="M4" s="11"/>
      <c r="N4" s="11"/>
      <c r="O4" s="11"/>
      <c r="P4" s="11"/>
      <c r="Q4" s="11"/>
      <c r="R4" s="11"/>
      <c r="S4" s="11"/>
      <c r="T4" s="11" t="s">
        <v>6</v>
      </c>
      <c r="U4" s="16" t="s">
        <v>7</v>
      </c>
      <c r="V4" s="17"/>
      <c r="W4" s="18" t="s">
        <v>8</v>
      </c>
      <c r="X4" s="18"/>
      <c r="Y4" s="18"/>
      <c r="Z4" s="18"/>
      <c r="AA4" s="18"/>
      <c r="AB4" s="18"/>
      <c r="AC4" s="18"/>
      <c r="AD4" s="18"/>
      <c r="AE4" s="18"/>
      <c r="AF4" s="29" t="s">
        <v>9</v>
      </c>
    </row>
    <row r="5" s="3" customFormat="1" ht="29" customHeight="1" spans="2:32">
      <c r="B5" s="11"/>
      <c r="C5" s="11"/>
      <c r="D5" s="11"/>
      <c r="E5" s="11" t="s">
        <v>10</v>
      </c>
      <c r="F5" s="11" t="s">
        <v>11</v>
      </c>
      <c r="G5" s="11" t="s">
        <v>12</v>
      </c>
      <c r="H5" s="11" t="s">
        <v>13</v>
      </c>
      <c r="I5" s="11" t="s">
        <v>14</v>
      </c>
      <c r="J5" s="11" t="s">
        <v>15</v>
      </c>
      <c r="K5" s="11" t="s">
        <v>16</v>
      </c>
      <c r="L5" s="11" t="s">
        <v>17</v>
      </c>
      <c r="M5" s="11" t="s">
        <v>18</v>
      </c>
      <c r="N5" s="11" t="s">
        <v>19</v>
      </c>
      <c r="O5" s="11" t="s">
        <v>20</v>
      </c>
      <c r="P5" s="11" t="s">
        <v>21</v>
      </c>
      <c r="Q5" s="11" t="s">
        <v>22</v>
      </c>
      <c r="R5" s="11" t="s">
        <v>23</v>
      </c>
      <c r="S5" s="11" t="s">
        <v>24</v>
      </c>
      <c r="T5" s="11" t="s">
        <v>6</v>
      </c>
      <c r="U5" s="19" t="s">
        <v>25</v>
      </c>
      <c r="V5" s="20" t="s">
        <v>26</v>
      </c>
      <c r="W5" s="18"/>
      <c r="X5" s="18"/>
      <c r="Y5" s="18"/>
      <c r="Z5" s="18"/>
      <c r="AA5" s="18"/>
      <c r="AB5" s="18"/>
      <c r="AC5" s="18"/>
      <c r="AD5" s="18"/>
      <c r="AE5" s="18"/>
      <c r="AF5" s="29"/>
    </row>
    <row r="6" s="3" customFormat="1" ht="75" customHeight="1" spans="2:32">
      <c r="B6" s="11"/>
      <c r="C6" s="11"/>
      <c r="D6" s="11"/>
      <c r="E6" s="11"/>
      <c r="F6" s="11"/>
      <c r="G6" s="11"/>
      <c r="H6" s="11"/>
      <c r="I6" s="11"/>
      <c r="J6" s="11"/>
      <c r="K6" s="11"/>
      <c r="L6" s="11"/>
      <c r="M6" s="11"/>
      <c r="N6" s="11"/>
      <c r="O6" s="11"/>
      <c r="P6" s="11"/>
      <c r="Q6" s="11"/>
      <c r="R6" s="11"/>
      <c r="S6" s="11"/>
      <c r="T6" s="11"/>
      <c r="U6" s="19"/>
      <c r="V6" s="20"/>
      <c r="W6" s="11" t="s">
        <v>27</v>
      </c>
      <c r="X6" s="11" t="s">
        <v>28</v>
      </c>
      <c r="Y6" s="11" t="s">
        <v>29</v>
      </c>
      <c r="Z6" s="11" t="s">
        <v>30</v>
      </c>
      <c r="AA6" s="11" t="s">
        <v>31</v>
      </c>
      <c r="AB6" s="11" t="s">
        <v>32</v>
      </c>
      <c r="AC6" s="11" t="s">
        <v>33</v>
      </c>
      <c r="AD6" s="11" t="s">
        <v>34</v>
      </c>
      <c r="AE6" s="11" t="s">
        <v>35</v>
      </c>
      <c r="AF6" s="29"/>
    </row>
    <row r="7" s="3" customFormat="1" ht="42" customHeight="1" spans="2:32">
      <c r="B7" s="11" t="s">
        <v>25</v>
      </c>
      <c r="C7" s="11" t="s">
        <v>36</v>
      </c>
      <c r="D7" s="11" t="s">
        <v>36</v>
      </c>
      <c r="E7" s="11" t="s">
        <v>36</v>
      </c>
      <c r="F7" s="11" t="s">
        <v>36</v>
      </c>
      <c r="G7" s="11" t="s">
        <v>36</v>
      </c>
      <c r="H7" s="11" t="s">
        <v>36</v>
      </c>
      <c r="I7" s="11" t="s">
        <v>36</v>
      </c>
      <c r="J7" s="11" t="s">
        <v>36</v>
      </c>
      <c r="K7" s="11" t="s">
        <v>36</v>
      </c>
      <c r="L7" s="11" t="s">
        <v>36</v>
      </c>
      <c r="M7" s="11" t="s">
        <v>36</v>
      </c>
      <c r="N7" s="11" t="s">
        <v>36</v>
      </c>
      <c r="O7" s="11" t="s">
        <v>36</v>
      </c>
      <c r="P7" s="11" t="s">
        <v>36</v>
      </c>
      <c r="Q7" s="11" t="s">
        <v>36</v>
      </c>
      <c r="R7" s="11" t="s">
        <v>36</v>
      </c>
      <c r="S7" s="11" t="s">
        <v>36</v>
      </c>
      <c r="T7" s="11">
        <f>SUM(T9:T28)</f>
        <v>118933</v>
      </c>
      <c r="U7" s="11">
        <f>SUM(U9:U28)</f>
        <v>65953.5</v>
      </c>
      <c r="V7" s="21">
        <f>SUM(V8,V22)</f>
        <v>65953.5</v>
      </c>
      <c r="W7" s="11"/>
      <c r="X7" s="11"/>
      <c r="Y7" s="11"/>
      <c r="Z7" s="11"/>
      <c r="AA7" s="11"/>
      <c r="AB7" s="11"/>
      <c r="AC7" s="11"/>
      <c r="AD7" s="11"/>
      <c r="AE7" s="11"/>
      <c r="AF7" s="11">
        <f>V7-W7-X7-Y7-Z7-AA7-AB7-AC7-AD7-AE7</f>
        <v>65953.5</v>
      </c>
    </row>
    <row r="8" s="30" customFormat="1" ht="42" customHeight="1" spans="1:32">
      <c r="A8" s="33"/>
      <c r="B8" s="34" t="s">
        <v>132</v>
      </c>
      <c r="C8" s="34"/>
      <c r="D8" s="34"/>
      <c r="E8" s="34"/>
      <c r="F8" s="34"/>
      <c r="G8" s="34"/>
      <c r="H8" s="34"/>
      <c r="I8" s="34"/>
      <c r="J8" s="34"/>
      <c r="K8" s="34"/>
      <c r="L8" s="34"/>
      <c r="M8" s="34"/>
      <c r="N8" s="34"/>
      <c r="O8" s="34"/>
      <c r="P8" s="34"/>
      <c r="Q8" s="34"/>
      <c r="R8" s="34"/>
      <c r="S8" s="34"/>
      <c r="T8" s="34"/>
      <c r="U8" s="37"/>
      <c r="V8" s="38">
        <f>SUM(V9:V21)</f>
        <v>45953.5</v>
      </c>
      <c r="W8" s="34"/>
      <c r="X8" s="34"/>
      <c r="Y8" s="34"/>
      <c r="Z8" s="34"/>
      <c r="AA8" s="34"/>
      <c r="AB8" s="34"/>
      <c r="AC8" s="34"/>
      <c r="AD8" s="34"/>
      <c r="AE8" s="34"/>
      <c r="AF8" s="11">
        <f t="shared" ref="AF8:AF28" si="0">V8-W8-X8-Y8-Z8-AA8-AB8-AC8-AD8-AE8</f>
        <v>45953.5</v>
      </c>
    </row>
    <row r="9" s="5" customFormat="1" ht="49" customHeight="1" spans="1:32">
      <c r="A9" s="44"/>
      <c r="B9" s="13">
        <v>1</v>
      </c>
      <c r="C9" s="13" t="s">
        <v>120</v>
      </c>
      <c r="D9" s="13">
        <v>653221</v>
      </c>
      <c r="E9" s="13" t="s">
        <v>208</v>
      </c>
      <c r="F9" s="45" t="s">
        <v>209</v>
      </c>
      <c r="G9" s="13" t="s">
        <v>210</v>
      </c>
      <c r="H9" s="13" t="s">
        <v>56</v>
      </c>
      <c r="I9" s="13" t="s">
        <v>67</v>
      </c>
      <c r="J9" s="13">
        <v>2018</v>
      </c>
      <c r="K9" s="13">
        <v>1</v>
      </c>
      <c r="L9" s="14" t="s">
        <v>211</v>
      </c>
      <c r="M9" s="13" t="s">
        <v>43</v>
      </c>
      <c r="N9" s="15">
        <v>43263</v>
      </c>
      <c r="O9" s="15">
        <v>43398</v>
      </c>
      <c r="P9" s="13" t="s">
        <v>208</v>
      </c>
      <c r="Q9" s="13" t="s">
        <v>212</v>
      </c>
      <c r="R9" s="13">
        <v>13899458618</v>
      </c>
      <c r="S9" s="13" t="s">
        <v>164</v>
      </c>
      <c r="T9" s="13">
        <v>8600</v>
      </c>
      <c r="U9" s="39">
        <v>8600</v>
      </c>
      <c r="V9" s="47">
        <v>8600</v>
      </c>
      <c r="W9" s="28"/>
      <c r="X9" s="28"/>
      <c r="Y9" s="28"/>
      <c r="Z9" s="28"/>
      <c r="AA9" s="28"/>
      <c r="AB9" s="28"/>
      <c r="AC9" s="28"/>
      <c r="AD9" s="28"/>
      <c r="AE9" s="28"/>
      <c r="AF9" s="11">
        <f t="shared" si="0"/>
        <v>8600</v>
      </c>
    </row>
    <row r="10" s="5" customFormat="1" ht="49" customHeight="1" spans="1:32">
      <c r="A10" s="44"/>
      <c r="B10" s="13">
        <v>2</v>
      </c>
      <c r="C10" s="13" t="s">
        <v>120</v>
      </c>
      <c r="D10" s="13">
        <v>653221</v>
      </c>
      <c r="E10" s="13" t="s">
        <v>213</v>
      </c>
      <c r="F10" s="45" t="s">
        <v>214</v>
      </c>
      <c r="G10" s="13" t="s">
        <v>210</v>
      </c>
      <c r="H10" s="13" t="s">
        <v>56</v>
      </c>
      <c r="I10" s="13" t="s">
        <v>67</v>
      </c>
      <c r="J10" s="13">
        <v>2018</v>
      </c>
      <c r="K10" s="13">
        <v>1</v>
      </c>
      <c r="L10" s="14" t="s">
        <v>215</v>
      </c>
      <c r="M10" s="13" t="s">
        <v>43</v>
      </c>
      <c r="N10" s="15">
        <v>43243</v>
      </c>
      <c r="O10" s="15">
        <v>43405</v>
      </c>
      <c r="P10" s="13" t="s">
        <v>213</v>
      </c>
      <c r="Q10" s="13" t="s">
        <v>216</v>
      </c>
      <c r="R10" s="13">
        <v>13779198999</v>
      </c>
      <c r="S10" s="13" t="s">
        <v>45</v>
      </c>
      <c r="T10" s="13">
        <v>1600</v>
      </c>
      <c r="U10" s="39">
        <v>1600</v>
      </c>
      <c r="V10" s="47">
        <v>1600</v>
      </c>
      <c r="W10" s="28"/>
      <c r="X10" s="28"/>
      <c r="Y10" s="28"/>
      <c r="Z10" s="28"/>
      <c r="AA10" s="28"/>
      <c r="AB10" s="28"/>
      <c r="AC10" s="28"/>
      <c r="AD10" s="28"/>
      <c r="AE10" s="28"/>
      <c r="AF10" s="11">
        <f t="shared" si="0"/>
        <v>1600</v>
      </c>
    </row>
    <row r="11" s="5" customFormat="1" ht="49" customHeight="1" spans="1:32">
      <c r="A11" s="44"/>
      <c r="B11" s="13">
        <v>3</v>
      </c>
      <c r="C11" s="13" t="s">
        <v>120</v>
      </c>
      <c r="D11" s="13">
        <v>653221</v>
      </c>
      <c r="E11" s="13" t="s">
        <v>217</v>
      </c>
      <c r="F11" s="45" t="s">
        <v>218</v>
      </c>
      <c r="G11" s="13" t="s">
        <v>210</v>
      </c>
      <c r="H11" s="13" t="s">
        <v>56</v>
      </c>
      <c r="I11" s="13" t="s">
        <v>67</v>
      </c>
      <c r="J11" s="13">
        <v>2018</v>
      </c>
      <c r="K11" s="13">
        <v>1</v>
      </c>
      <c r="L11" s="14" t="s">
        <v>219</v>
      </c>
      <c r="M11" s="13" t="s">
        <v>43</v>
      </c>
      <c r="N11" s="15">
        <v>43245</v>
      </c>
      <c r="O11" s="15">
        <v>43400</v>
      </c>
      <c r="P11" s="13" t="s">
        <v>217</v>
      </c>
      <c r="Q11" s="13" t="s">
        <v>220</v>
      </c>
      <c r="R11" s="13">
        <v>13999051228</v>
      </c>
      <c r="S11" s="13" t="s">
        <v>221</v>
      </c>
      <c r="T11" s="13">
        <v>4949</v>
      </c>
      <c r="U11" s="39">
        <v>4949</v>
      </c>
      <c r="V11" s="47">
        <v>4949</v>
      </c>
      <c r="W11" s="28"/>
      <c r="X11" s="28"/>
      <c r="Y11" s="28"/>
      <c r="Z11" s="28"/>
      <c r="AA11" s="28"/>
      <c r="AB11" s="28"/>
      <c r="AC11" s="28"/>
      <c r="AD11" s="28"/>
      <c r="AE11" s="28"/>
      <c r="AF11" s="11">
        <f t="shared" si="0"/>
        <v>4949</v>
      </c>
    </row>
    <row r="12" s="5" customFormat="1" ht="49" customHeight="1" spans="1:32">
      <c r="A12" s="44"/>
      <c r="B12" s="13">
        <v>4</v>
      </c>
      <c r="C12" s="13" t="s">
        <v>120</v>
      </c>
      <c r="D12" s="13">
        <v>653221</v>
      </c>
      <c r="E12" s="13" t="s">
        <v>213</v>
      </c>
      <c r="F12" s="45" t="s">
        <v>222</v>
      </c>
      <c r="G12" s="13" t="s">
        <v>41</v>
      </c>
      <c r="H12" s="13" t="s">
        <v>56</v>
      </c>
      <c r="I12" s="13" t="s">
        <v>67</v>
      </c>
      <c r="J12" s="13">
        <v>2018</v>
      </c>
      <c r="K12" s="13">
        <v>1</v>
      </c>
      <c r="L12" s="14" t="s">
        <v>223</v>
      </c>
      <c r="M12" s="13" t="s">
        <v>43</v>
      </c>
      <c r="N12" s="15">
        <v>43262</v>
      </c>
      <c r="O12" s="15">
        <v>43405</v>
      </c>
      <c r="P12" s="13" t="s">
        <v>213</v>
      </c>
      <c r="Q12" s="13" t="s">
        <v>216</v>
      </c>
      <c r="R12" s="13">
        <v>13779198999</v>
      </c>
      <c r="S12" s="13" t="s">
        <v>45</v>
      </c>
      <c r="T12" s="13">
        <v>2271</v>
      </c>
      <c r="U12" s="39">
        <v>2271</v>
      </c>
      <c r="V12" s="47">
        <v>2271</v>
      </c>
      <c r="W12" s="28"/>
      <c r="X12" s="28"/>
      <c r="Y12" s="28"/>
      <c r="Z12" s="28"/>
      <c r="AA12" s="28"/>
      <c r="AB12" s="28"/>
      <c r="AC12" s="28"/>
      <c r="AD12" s="28"/>
      <c r="AE12" s="28"/>
      <c r="AF12" s="11">
        <f t="shared" si="0"/>
        <v>2271</v>
      </c>
    </row>
    <row r="13" s="5" customFormat="1" ht="49" customHeight="1" spans="1:32">
      <c r="A13" s="44"/>
      <c r="B13" s="13">
        <v>5</v>
      </c>
      <c r="C13" s="13" t="s">
        <v>120</v>
      </c>
      <c r="D13" s="13">
        <v>653221</v>
      </c>
      <c r="E13" s="13" t="s">
        <v>224</v>
      </c>
      <c r="F13" s="45" t="s">
        <v>225</v>
      </c>
      <c r="G13" s="13" t="s">
        <v>48</v>
      </c>
      <c r="H13" s="13" t="s">
        <v>56</v>
      </c>
      <c r="I13" s="13" t="s">
        <v>67</v>
      </c>
      <c r="J13" s="13">
        <v>2018</v>
      </c>
      <c r="K13" s="13">
        <v>1</v>
      </c>
      <c r="L13" s="14" t="s">
        <v>226</v>
      </c>
      <c r="M13" s="13" t="s">
        <v>43</v>
      </c>
      <c r="N13" s="15">
        <v>43253</v>
      </c>
      <c r="O13" s="15">
        <v>43385</v>
      </c>
      <c r="P13" s="13" t="s">
        <v>224</v>
      </c>
      <c r="Q13" s="13" t="s">
        <v>227</v>
      </c>
      <c r="R13" s="13">
        <v>13899451689</v>
      </c>
      <c r="S13" s="13" t="s">
        <v>54</v>
      </c>
      <c r="T13" s="13">
        <v>7615</v>
      </c>
      <c r="U13" s="39">
        <v>1416</v>
      </c>
      <c r="V13" s="47">
        <v>1416</v>
      </c>
      <c r="W13" s="28"/>
      <c r="X13" s="28"/>
      <c r="Y13" s="28"/>
      <c r="Z13" s="28"/>
      <c r="AA13" s="28"/>
      <c r="AB13" s="28"/>
      <c r="AC13" s="28"/>
      <c r="AD13" s="28"/>
      <c r="AE13" s="28"/>
      <c r="AF13" s="11">
        <f t="shared" si="0"/>
        <v>1416</v>
      </c>
    </row>
    <row r="14" s="5" customFormat="1" ht="49" customHeight="1" spans="1:32">
      <c r="A14" s="44"/>
      <c r="B14" s="13">
        <v>6</v>
      </c>
      <c r="C14" s="13" t="s">
        <v>120</v>
      </c>
      <c r="D14" s="13">
        <v>653221</v>
      </c>
      <c r="E14" s="13" t="s">
        <v>228</v>
      </c>
      <c r="F14" s="45" t="s">
        <v>229</v>
      </c>
      <c r="G14" s="13" t="s">
        <v>172</v>
      </c>
      <c r="H14" s="13" t="s">
        <v>56</v>
      </c>
      <c r="I14" s="13" t="s">
        <v>67</v>
      </c>
      <c r="J14" s="13">
        <v>2018</v>
      </c>
      <c r="K14" s="13">
        <v>1</v>
      </c>
      <c r="L14" s="14" t="s">
        <v>230</v>
      </c>
      <c r="M14" s="13" t="s">
        <v>43</v>
      </c>
      <c r="N14" s="15">
        <v>43266</v>
      </c>
      <c r="O14" s="15">
        <v>43405</v>
      </c>
      <c r="P14" s="13" t="s">
        <v>228</v>
      </c>
      <c r="Q14" s="13" t="s">
        <v>231</v>
      </c>
      <c r="R14" s="13">
        <v>18099056122</v>
      </c>
      <c r="S14" s="13" t="s">
        <v>232</v>
      </c>
      <c r="T14" s="13">
        <v>2184</v>
      </c>
      <c r="U14" s="39">
        <v>2184</v>
      </c>
      <c r="V14" s="47">
        <v>2184</v>
      </c>
      <c r="W14" s="28"/>
      <c r="X14" s="28"/>
      <c r="Y14" s="28"/>
      <c r="Z14" s="28"/>
      <c r="AA14" s="28"/>
      <c r="AB14" s="28"/>
      <c r="AC14" s="28"/>
      <c r="AD14" s="28"/>
      <c r="AE14" s="28"/>
      <c r="AF14" s="11">
        <f t="shared" si="0"/>
        <v>2184</v>
      </c>
    </row>
    <row r="15" s="5" customFormat="1" ht="49" customHeight="1" spans="1:32">
      <c r="A15" s="35"/>
      <c r="B15" s="13">
        <v>7</v>
      </c>
      <c r="C15" s="13" t="s">
        <v>120</v>
      </c>
      <c r="D15" s="13">
        <v>653221</v>
      </c>
      <c r="E15" s="13" t="s">
        <v>228</v>
      </c>
      <c r="F15" s="13" t="s">
        <v>233</v>
      </c>
      <c r="G15" s="13" t="s">
        <v>61</v>
      </c>
      <c r="H15" s="13" t="s">
        <v>56</v>
      </c>
      <c r="I15" s="13" t="s">
        <v>67</v>
      </c>
      <c r="J15" s="13">
        <v>2018</v>
      </c>
      <c r="K15" s="13">
        <v>1</v>
      </c>
      <c r="L15" s="14" t="s">
        <v>234</v>
      </c>
      <c r="M15" s="13" t="s">
        <v>43</v>
      </c>
      <c r="N15" s="15">
        <v>43262</v>
      </c>
      <c r="O15" s="15">
        <v>43370</v>
      </c>
      <c r="P15" s="13" t="s">
        <v>228</v>
      </c>
      <c r="Q15" s="13" t="s">
        <v>231</v>
      </c>
      <c r="R15" s="13">
        <v>18099056122</v>
      </c>
      <c r="S15" s="13" t="s">
        <v>232</v>
      </c>
      <c r="T15" s="13">
        <v>448</v>
      </c>
      <c r="U15" s="39">
        <v>448</v>
      </c>
      <c r="V15" s="47">
        <v>448</v>
      </c>
      <c r="W15" s="28"/>
      <c r="X15" s="28"/>
      <c r="Y15" s="28"/>
      <c r="Z15" s="28"/>
      <c r="AA15" s="28"/>
      <c r="AB15" s="28"/>
      <c r="AC15" s="28"/>
      <c r="AD15" s="28"/>
      <c r="AE15" s="28"/>
      <c r="AF15" s="11">
        <f t="shared" si="0"/>
        <v>448</v>
      </c>
    </row>
    <row r="16" s="5" customFormat="1" ht="49" customHeight="1" spans="1:32">
      <c r="A16" s="35"/>
      <c r="B16" s="13">
        <v>8</v>
      </c>
      <c r="C16" s="13" t="s">
        <v>120</v>
      </c>
      <c r="D16" s="13">
        <v>653221</v>
      </c>
      <c r="E16" s="13" t="s">
        <v>235</v>
      </c>
      <c r="F16" s="13" t="s">
        <v>236</v>
      </c>
      <c r="G16" s="13" t="s">
        <v>61</v>
      </c>
      <c r="H16" s="13" t="s">
        <v>56</v>
      </c>
      <c r="I16" s="13" t="s">
        <v>67</v>
      </c>
      <c r="J16" s="13">
        <v>2018</v>
      </c>
      <c r="K16" s="13">
        <v>1</v>
      </c>
      <c r="L16" s="14" t="s">
        <v>237</v>
      </c>
      <c r="M16" s="13" t="s">
        <v>43</v>
      </c>
      <c r="N16" s="15">
        <v>43266</v>
      </c>
      <c r="O16" s="15">
        <v>43393</v>
      </c>
      <c r="P16" s="13" t="s">
        <v>235</v>
      </c>
      <c r="Q16" s="13" t="s">
        <v>238</v>
      </c>
      <c r="R16" s="13">
        <v>13899453398</v>
      </c>
      <c r="S16" s="13" t="s">
        <v>65</v>
      </c>
      <c r="T16" s="13">
        <v>1891</v>
      </c>
      <c r="U16" s="39">
        <v>1891</v>
      </c>
      <c r="V16" s="47">
        <v>1891</v>
      </c>
      <c r="W16" s="28"/>
      <c r="X16" s="28"/>
      <c r="Y16" s="28"/>
      <c r="Z16" s="28"/>
      <c r="AA16" s="28"/>
      <c r="AB16" s="28"/>
      <c r="AC16" s="28"/>
      <c r="AD16" s="28"/>
      <c r="AE16" s="28"/>
      <c r="AF16" s="11">
        <f t="shared" si="0"/>
        <v>1891</v>
      </c>
    </row>
    <row r="17" s="31" customFormat="1" ht="49" customHeight="1" spans="1:32">
      <c r="A17" s="36"/>
      <c r="B17" s="13">
        <v>9</v>
      </c>
      <c r="C17" s="13" t="s">
        <v>120</v>
      </c>
      <c r="D17" s="13">
        <v>653221</v>
      </c>
      <c r="E17" s="13" t="s">
        <v>235</v>
      </c>
      <c r="F17" s="13" t="s">
        <v>239</v>
      </c>
      <c r="G17" s="13" t="s">
        <v>61</v>
      </c>
      <c r="H17" s="13" t="s">
        <v>56</v>
      </c>
      <c r="I17" s="13" t="s">
        <v>67</v>
      </c>
      <c r="J17" s="13">
        <v>2018</v>
      </c>
      <c r="K17" s="13">
        <v>1</v>
      </c>
      <c r="L17" s="14" t="s">
        <v>240</v>
      </c>
      <c r="M17" s="13" t="s">
        <v>43</v>
      </c>
      <c r="N17" s="15">
        <v>43244</v>
      </c>
      <c r="O17" s="15">
        <v>43424</v>
      </c>
      <c r="P17" s="13" t="s">
        <v>235</v>
      </c>
      <c r="Q17" s="13" t="s">
        <v>238</v>
      </c>
      <c r="R17" s="13">
        <v>13899453398</v>
      </c>
      <c r="S17" s="13" t="s">
        <v>65</v>
      </c>
      <c r="T17" s="13">
        <v>2000</v>
      </c>
      <c r="U17" s="39">
        <v>2000</v>
      </c>
      <c r="V17" s="47">
        <v>2000</v>
      </c>
      <c r="W17" s="41"/>
      <c r="X17" s="41"/>
      <c r="Y17" s="41"/>
      <c r="Z17" s="41"/>
      <c r="AA17" s="41"/>
      <c r="AB17" s="41"/>
      <c r="AC17" s="41"/>
      <c r="AD17" s="41"/>
      <c r="AE17" s="41"/>
      <c r="AF17" s="11">
        <f t="shared" si="0"/>
        <v>2000</v>
      </c>
    </row>
    <row r="18" s="32" customFormat="1" ht="49" customHeight="1" spans="1:220">
      <c r="A18" s="5"/>
      <c r="B18" s="13">
        <v>10</v>
      </c>
      <c r="C18" s="13" t="s">
        <v>120</v>
      </c>
      <c r="D18" s="13">
        <v>653221</v>
      </c>
      <c r="E18" s="13" t="s">
        <v>224</v>
      </c>
      <c r="F18" s="13" t="s">
        <v>241</v>
      </c>
      <c r="G18" s="13" t="s">
        <v>210</v>
      </c>
      <c r="H18" s="13" t="s">
        <v>56</v>
      </c>
      <c r="I18" s="13" t="s">
        <v>67</v>
      </c>
      <c r="J18" s="13">
        <v>2018</v>
      </c>
      <c r="K18" s="13">
        <v>1</v>
      </c>
      <c r="L18" s="14" t="s">
        <v>242</v>
      </c>
      <c r="M18" s="13" t="s">
        <v>43</v>
      </c>
      <c r="N18" s="15">
        <v>43245</v>
      </c>
      <c r="O18" s="15">
        <v>43416</v>
      </c>
      <c r="P18" s="13" t="s">
        <v>224</v>
      </c>
      <c r="Q18" s="13" t="s">
        <v>227</v>
      </c>
      <c r="R18" s="13">
        <v>13899451689</v>
      </c>
      <c r="S18" s="13" t="s">
        <v>54</v>
      </c>
      <c r="T18" s="13">
        <v>9757</v>
      </c>
      <c r="U18" s="26">
        <v>8457</v>
      </c>
      <c r="V18" s="27">
        <v>8457</v>
      </c>
      <c r="W18" s="28"/>
      <c r="X18" s="28"/>
      <c r="Y18" s="28"/>
      <c r="Z18" s="28"/>
      <c r="AA18" s="28"/>
      <c r="AB18" s="28"/>
      <c r="AC18" s="28"/>
      <c r="AD18" s="28"/>
      <c r="AE18" s="28"/>
      <c r="AF18" s="11">
        <f t="shared" si="0"/>
        <v>8457</v>
      </c>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row>
    <row r="19" s="32" customFormat="1" ht="49" customHeight="1" spans="1:220">
      <c r="A19" s="5"/>
      <c r="B19" s="13">
        <v>11</v>
      </c>
      <c r="C19" s="13" t="s">
        <v>120</v>
      </c>
      <c r="D19" s="13">
        <v>653221</v>
      </c>
      <c r="E19" s="13" t="s">
        <v>224</v>
      </c>
      <c r="F19" s="13" t="s">
        <v>243</v>
      </c>
      <c r="G19" s="13" t="s">
        <v>244</v>
      </c>
      <c r="H19" s="13" t="s">
        <v>56</v>
      </c>
      <c r="I19" s="13" t="s">
        <v>67</v>
      </c>
      <c r="J19" s="13">
        <v>2017</v>
      </c>
      <c r="K19" s="13">
        <v>1</v>
      </c>
      <c r="L19" s="14" t="s">
        <v>245</v>
      </c>
      <c r="M19" s="13" t="s">
        <v>43</v>
      </c>
      <c r="N19" s="15">
        <v>42941</v>
      </c>
      <c r="O19" s="15">
        <v>43296</v>
      </c>
      <c r="P19" s="13" t="s">
        <v>224</v>
      </c>
      <c r="Q19" s="13" t="s">
        <v>227</v>
      </c>
      <c r="R19" s="13">
        <v>13899451689</v>
      </c>
      <c r="S19" s="13" t="s">
        <v>54</v>
      </c>
      <c r="T19" s="13">
        <v>1164</v>
      </c>
      <c r="U19" s="26">
        <v>184</v>
      </c>
      <c r="V19" s="27">
        <v>184</v>
      </c>
      <c r="W19" s="28"/>
      <c r="X19" s="28"/>
      <c r="Y19" s="28"/>
      <c r="Z19" s="28"/>
      <c r="AA19" s="28"/>
      <c r="AB19" s="28"/>
      <c r="AC19" s="28"/>
      <c r="AD19" s="28"/>
      <c r="AE19" s="28"/>
      <c r="AF19" s="11">
        <f t="shared" si="0"/>
        <v>184</v>
      </c>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row>
    <row r="20" s="32" customFormat="1" ht="49" customHeight="1" spans="1:220">
      <c r="A20" s="5"/>
      <c r="B20" s="13">
        <v>12</v>
      </c>
      <c r="C20" s="13" t="s">
        <v>120</v>
      </c>
      <c r="D20" s="13">
        <v>653221</v>
      </c>
      <c r="E20" s="13" t="s">
        <v>235</v>
      </c>
      <c r="F20" s="13" t="s">
        <v>188</v>
      </c>
      <c r="G20" s="13" t="s">
        <v>61</v>
      </c>
      <c r="H20" s="13" t="s">
        <v>56</v>
      </c>
      <c r="I20" s="13" t="s">
        <v>67</v>
      </c>
      <c r="J20" s="13">
        <v>2018</v>
      </c>
      <c r="K20" s="13">
        <v>1</v>
      </c>
      <c r="L20" s="14" t="s">
        <v>246</v>
      </c>
      <c r="M20" s="13" t="s">
        <v>43</v>
      </c>
      <c r="N20" s="15">
        <v>42887</v>
      </c>
      <c r="O20" s="15">
        <v>43040</v>
      </c>
      <c r="P20" s="13" t="s">
        <v>235</v>
      </c>
      <c r="Q20" s="13" t="s">
        <v>247</v>
      </c>
      <c r="R20" s="13">
        <v>1399659707</v>
      </c>
      <c r="S20" s="13" t="s">
        <v>65</v>
      </c>
      <c r="T20" s="13">
        <v>9497</v>
      </c>
      <c r="U20" s="26">
        <v>758.5</v>
      </c>
      <c r="V20" s="27">
        <v>758.5</v>
      </c>
      <c r="W20" s="28"/>
      <c r="X20" s="28"/>
      <c r="Y20" s="28"/>
      <c r="Z20" s="28"/>
      <c r="AA20" s="28"/>
      <c r="AB20" s="28"/>
      <c r="AC20" s="28"/>
      <c r="AD20" s="28"/>
      <c r="AE20" s="28"/>
      <c r="AF20" s="11">
        <f t="shared" si="0"/>
        <v>758.5</v>
      </c>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row>
    <row r="21" s="32" customFormat="1" ht="49" customHeight="1" spans="1:220">
      <c r="A21" s="5"/>
      <c r="B21" s="13">
        <v>13</v>
      </c>
      <c r="C21" s="13" t="s">
        <v>120</v>
      </c>
      <c r="D21" s="13">
        <v>653221</v>
      </c>
      <c r="E21" s="13" t="s">
        <v>235</v>
      </c>
      <c r="F21" s="13" t="s">
        <v>248</v>
      </c>
      <c r="G21" s="13" t="s">
        <v>61</v>
      </c>
      <c r="H21" s="13" t="s">
        <v>56</v>
      </c>
      <c r="I21" s="13" t="s">
        <v>67</v>
      </c>
      <c r="J21" s="13">
        <v>2018</v>
      </c>
      <c r="K21" s="13">
        <v>1</v>
      </c>
      <c r="L21" s="14"/>
      <c r="M21" s="13" t="s">
        <v>43</v>
      </c>
      <c r="N21" s="15">
        <v>43280</v>
      </c>
      <c r="O21" s="15">
        <v>43400</v>
      </c>
      <c r="P21" s="13" t="s">
        <v>235</v>
      </c>
      <c r="Q21" s="13" t="s">
        <v>247</v>
      </c>
      <c r="R21" s="13">
        <v>1399659707</v>
      </c>
      <c r="S21" s="13" t="s">
        <v>65</v>
      </c>
      <c r="T21" s="13">
        <v>15325</v>
      </c>
      <c r="U21" s="26">
        <v>11195</v>
      </c>
      <c r="V21" s="27">
        <v>11195</v>
      </c>
      <c r="W21" s="28"/>
      <c r="X21" s="28"/>
      <c r="Y21" s="28"/>
      <c r="Z21" s="28"/>
      <c r="AA21" s="28"/>
      <c r="AB21" s="28"/>
      <c r="AC21" s="28"/>
      <c r="AD21" s="28"/>
      <c r="AE21" s="28"/>
      <c r="AF21" s="11">
        <f t="shared" si="0"/>
        <v>11195</v>
      </c>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row>
    <row r="22" s="4" customFormat="1" ht="42" customHeight="1" spans="2:32">
      <c r="B22" s="12" t="s">
        <v>71</v>
      </c>
      <c r="C22" s="12"/>
      <c r="D22" s="12"/>
      <c r="E22" s="12"/>
      <c r="F22" s="12"/>
      <c r="G22" s="12"/>
      <c r="H22" s="12"/>
      <c r="I22" s="12"/>
      <c r="J22" s="12"/>
      <c r="K22" s="12"/>
      <c r="L22" s="12"/>
      <c r="M22" s="12"/>
      <c r="N22" s="12"/>
      <c r="O22" s="12"/>
      <c r="P22" s="12"/>
      <c r="Q22" s="12"/>
      <c r="R22" s="12"/>
      <c r="S22" s="12"/>
      <c r="T22" s="22"/>
      <c r="U22" s="23"/>
      <c r="V22" s="24">
        <f>SUM(V23:V28)</f>
        <v>20000</v>
      </c>
      <c r="W22" s="25"/>
      <c r="X22" s="25"/>
      <c r="Y22" s="25"/>
      <c r="Z22" s="25"/>
      <c r="AA22" s="25"/>
      <c r="AB22" s="25"/>
      <c r="AC22" s="25"/>
      <c r="AD22" s="25"/>
      <c r="AE22" s="25"/>
      <c r="AF22" s="11">
        <f t="shared" si="0"/>
        <v>20000</v>
      </c>
    </row>
    <row r="23" s="5" customFormat="1" ht="49" customHeight="1" spans="2:32">
      <c r="B23" s="13">
        <v>1</v>
      </c>
      <c r="C23" s="13" t="s">
        <v>120</v>
      </c>
      <c r="D23" s="13">
        <v>653221</v>
      </c>
      <c r="E23" s="13" t="s">
        <v>249</v>
      </c>
      <c r="F23" s="13" t="s">
        <v>250</v>
      </c>
      <c r="G23" s="13" t="s">
        <v>84</v>
      </c>
      <c r="H23" s="13" t="s">
        <v>56</v>
      </c>
      <c r="I23" s="13" t="s">
        <v>57</v>
      </c>
      <c r="J23" s="13">
        <v>2017</v>
      </c>
      <c r="K23" s="13">
        <v>1</v>
      </c>
      <c r="L23" s="14" t="s">
        <v>251</v>
      </c>
      <c r="M23" s="13" t="s">
        <v>43</v>
      </c>
      <c r="N23" s="15">
        <v>42826</v>
      </c>
      <c r="O23" s="15">
        <v>43025</v>
      </c>
      <c r="P23" s="13" t="s">
        <v>249</v>
      </c>
      <c r="Q23" s="13" t="s">
        <v>252</v>
      </c>
      <c r="R23" s="14">
        <v>18016907666</v>
      </c>
      <c r="S23" s="13" t="s">
        <v>79</v>
      </c>
      <c r="T23" s="13">
        <v>4433</v>
      </c>
      <c r="U23" s="26">
        <v>500</v>
      </c>
      <c r="V23" s="84">
        <v>500</v>
      </c>
      <c r="W23" s="28"/>
      <c r="X23" s="28"/>
      <c r="Y23" s="28"/>
      <c r="Z23" s="28"/>
      <c r="AA23" s="28"/>
      <c r="AB23" s="28"/>
      <c r="AC23" s="28"/>
      <c r="AD23" s="28"/>
      <c r="AE23" s="28"/>
      <c r="AF23" s="11">
        <f t="shared" si="0"/>
        <v>500</v>
      </c>
    </row>
    <row r="24" s="5" customFormat="1" ht="49" customHeight="1" spans="2:32">
      <c r="B24" s="13">
        <v>2</v>
      </c>
      <c r="C24" s="13" t="s">
        <v>120</v>
      </c>
      <c r="D24" s="13">
        <v>653221</v>
      </c>
      <c r="E24" s="13" t="s">
        <v>249</v>
      </c>
      <c r="F24" s="13" t="s">
        <v>253</v>
      </c>
      <c r="G24" s="13" t="s">
        <v>84</v>
      </c>
      <c r="H24" s="13" t="s">
        <v>56</v>
      </c>
      <c r="I24" s="13" t="s">
        <v>57</v>
      </c>
      <c r="J24" s="13">
        <v>2017</v>
      </c>
      <c r="K24" s="13">
        <v>1</v>
      </c>
      <c r="L24" s="14" t="s">
        <v>251</v>
      </c>
      <c r="M24" s="13" t="s">
        <v>43</v>
      </c>
      <c r="N24" s="15">
        <v>42826</v>
      </c>
      <c r="O24" s="15">
        <v>43025</v>
      </c>
      <c r="P24" s="13" t="s">
        <v>249</v>
      </c>
      <c r="Q24" s="13" t="s">
        <v>252</v>
      </c>
      <c r="R24" s="14">
        <v>18016907666</v>
      </c>
      <c r="S24" s="13" t="s">
        <v>79</v>
      </c>
      <c r="T24" s="13">
        <v>4870</v>
      </c>
      <c r="U24" s="26">
        <v>1500</v>
      </c>
      <c r="V24" s="84">
        <v>1500</v>
      </c>
      <c r="W24" s="28"/>
      <c r="X24" s="28"/>
      <c r="Y24" s="28"/>
      <c r="Z24" s="28"/>
      <c r="AA24" s="28"/>
      <c r="AB24" s="28"/>
      <c r="AC24" s="28"/>
      <c r="AD24" s="28"/>
      <c r="AE24" s="28"/>
      <c r="AF24" s="11">
        <f t="shared" si="0"/>
        <v>1500</v>
      </c>
    </row>
    <row r="25" s="5" customFormat="1" ht="49" customHeight="1" spans="2:32">
      <c r="B25" s="13">
        <v>3</v>
      </c>
      <c r="C25" s="13" t="s">
        <v>120</v>
      </c>
      <c r="D25" s="13">
        <v>653221</v>
      </c>
      <c r="E25" s="13" t="s">
        <v>249</v>
      </c>
      <c r="F25" s="13" t="s">
        <v>254</v>
      </c>
      <c r="G25" s="13" t="s">
        <v>84</v>
      </c>
      <c r="H25" s="13" t="s">
        <v>56</v>
      </c>
      <c r="I25" s="13" t="s">
        <v>67</v>
      </c>
      <c r="J25" s="13">
        <v>2018</v>
      </c>
      <c r="K25" s="13">
        <v>1</v>
      </c>
      <c r="L25" s="14" t="s">
        <v>255</v>
      </c>
      <c r="M25" s="13" t="s">
        <v>43</v>
      </c>
      <c r="N25" s="15">
        <v>43232</v>
      </c>
      <c r="O25" s="15">
        <v>43250</v>
      </c>
      <c r="P25" s="13" t="s">
        <v>249</v>
      </c>
      <c r="Q25" s="13" t="s">
        <v>252</v>
      </c>
      <c r="R25" s="14">
        <v>18016907666</v>
      </c>
      <c r="S25" s="13" t="s">
        <v>79</v>
      </c>
      <c r="T25" s="13">
        <v>11796</v>
      </c>
      <c r="U25" s="26">
        <v>3900</v>
      </c>
      <c r="V25" s="84">
        <v>3900</v>
      </c>
      <c r="W25" s="28"/>
      <c r="X25" s="28"/>
      <c r="Y25" s="28"/>
      <c r="Z25" s="28"/>
      <c r="AA25" s="28"/>
      <c r="AB25" s="28"/>
      <c r="AC25" s="28"/>
      <c r="AD25" s="28"/>
      <c r="AE25" s="28"/>
      <c r="AF25" s="11">
        <f t="shared" si="0"/>
        <v>3900</v>
      </c>
    </row>
    <row r="26" s="5" customFormat="1" ht="49" customHeight="1" spans="2:32">
      <c r="B26" s="13">
        <v>4</v>
      </c>
      <c r="C26" s="13" t="s">
        <v>120</v>
      </c>
      <c r="D26" s="13">
        <v>653221</v>
      </c>
      <c r="E26" s="13" t="s">
        <v>249</v>
      </c>
      <c r="F26" s="13" t="s">
        <v>256</v>
      </c>
      <c r="G26" s="13" t="s">
        <v>84</v>
      </c>
      <c r="H26" s="13" t="s">
        <v>56</v>
      </c>
      <c r="I26" s="13" t="s">
        <v>67</v>
      </c>
      <c r="J26" s="13">
        <v>2018</v>
      </c>
      <c r="K26" s="13">
        <v>1</v>
      </c>
      <c r="L26" s="14" t="s">
        <v>255</v>
      </c>
      <c r="M26" s="13" t="s">
        <v>43</v>
      </c>
      <c r="N26" s="15">
        <v>43160</v>
      </c>
      <c r="O26" s="15">
        <v>43271</v>
      </c>
      <c r="P26" s="13" t="s">
        <v>249</v>
      </c>
      <c r="Q26" s="13" t="s">
        <v>252</v>
      </c>
      <c r="R26" s="14">
        <v>18016907666</v>
      </c>
      <c r="S26" s="13" t="s">
        <v>79</v>
      </c>
      <c r="T26" s="13">
        <v>13019</v>
      </c>
      <c r="U26" s="26">
        <v>5600</v>
      </c>
      <c r="V26" s="84">
        <v>5600</v>
      </c>
      <c r="W26" s="28"/>
      <c r="X26" s="28"/>
      <c r="Y26" s="28"/>
      <c r="Z26" s="28"/>
      <c r="AA26" s="28"/>
      <c r="AB26" s="28"/>
      <c r="AC26" s="28"/>
      <c r="AD26" s="28"/>
      <c r="AE26" s="28"/>
      <c r="AF26" s="11">
        <f t="shared" si="0"/>
        <v>5600</v>
      </c>
    </row>
    <row r="27" s="5" customFormat="1" ht="49" customHeight="1" spans="2:32">
      <c r="B27" s="13">
        <v>5</v>
      </c>
      <c r="C27" s="13" t="s">
        <v>120</v>
      </c>
      <c r="D27" s="13">
        <v>653221</v>
      </c>
      <c r="E27" s="13" t="s">
        <v>249</v>
      </c>
      <c r="F27" s="13" t="s">
        <v>257</v>
      </c>
      <c r="G27" s="13" t="s">
        <v>84</v>
      </c>
      <c r="H27" s="13" t="s">
        <v>56</v>
      </c>
      <c r="I27" s="13" t="s">
        <v>67</v>
      </c>
      <c r="J27" s="13">
        <v>2018</v>
      </c>
      <c r="K27" s="13">
        <v>1</v>
      </c>
      <c r="L27" s="14" t="s">
        <v>255</v>
      </c>
      <c r="M27" s="13" t="s">
        <v>43</v>
      </c>
      <c r="N27" s="15">
        <v>43160</v>
      </c>
      <c r="O27" s="15">
        <v>43271</v>
      </c>
      <c r="P27" s="13" t="s">
        <v>249</v>
      </c>
      <c r="Q27" s="13" t="s">
        <v>252</v>
      </c>
      <c r="R27" s="14">
        <v>18016907666</v>
      </c>
      <c r="S27" s="13" t="s">
        <v>79</v>
      </c>
      <c r="T27" s="13">
        <v>13527</v>
      </c>
      <c r="U27" s="26">
        <v>1000</v>
      </c>
      <c r="V27" s="84">
        <v>1000</v>
      </c>
      <c r="W27" s="28"/>
      <c r="X27" s="28"/>
      <c r="Y27" s="28"/>
      <c r="Z27" s="28"/>
      <c r="AA27" s="28"/>
      <c r="AB27" s="28"/>
      <c r="AC27" s="28"/>
      <c r="AD27" s="28"/>
      <c r="AE27" s="28"/>
      <c r="AF27" s="11">
        <f t="shared" si="0"/>
        <v>1000</v>
      </c>
    </row>
    <row r="28" s="5" customFormat="1" ht="49" customHeight="1" spans="2:32">
      <c r="B28" s="13">
        <v>6</v>
      </c>
      <c r="C28" s="13" t="s">
        <v>120</v>
      </c>
      <c r="D28" s="13">
        <v>653221</v>
      </c>
      <c r="E28" s="13" t="s">
        <v>258</v>
      </c>
      <c r="F28" s="13" t="s">
        <v>94</v>
      </c>
      <c r="G28" s="13" t="s">
        <v>84</v>
      </c>
      <c r="H28" s="13" t="s">
        <v>56</v>
      </c>
      <c r="I28" s="13" t="s">
        <v>57</v>
      </c>
      <c r="J28" s="13">
        <v>2017</v>
      </c>
      <c r="K28" s="13">
        <v>1</v>
      </c>
      <c r="L28" s="14" t="s">
        <v>259</v>
      </c>
      <c r="M28" s="13" t="s">
        <v>43</v>
      </c>
      <c r="N28" s="15">
        <v>42795</v>
      </c>
      <c r="O28" s="15">
        <v>43009</v>
      </c>
      <c r="P28" s="13" t="s">
        <v>258</v>
      </c>
      <c r="Q28" s="13" t="s">
        <v>260</v>
      </c>
      <c r="R28" s="14">
        <v>18509036499</v>
      </c>
      <c r="S28" s="13" t="s">
        <v>261</v>
      </c>
      <c r="T28" s="13">
        <v>3987</v>
      </c>
      <c r="U28" s="26">
        <v>7500</v>
      </c>
      <c r="V28" s="27">
        <v>7500</v>
      </c>
      <c r="W28" s="28"/>
      <c r="X28" s="28"/>
      <c r="Y28" s="28"/>
      <c r="Z28" s="28"/>
      <c r="AA28" s="28"/>
      <c r="AB28" s="28"/>
      <c r="AC28" s="28"/>
      <c r="AD28" s="28"/>
      <c r="AE28" s="28"/>
      <c r="AF28" s="11">
        <f t="shared" si="0"/>
        <v>7500</v>
      </c>
    </row>
  </sheetData>
  <mergeCells count="29">
    <mergeCell ref="B3:C3"/>
    <mergeCell ref="E4:S4"/>
    <mergeCell ref="U4:V4"/>
    <mergeCell ref="B8:S8"/>
    <mergeCell ref="B22:S22"/>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AF4:AF6"/>
    <mergeCell ref="W4:AE5"/>
    <mergeCell ref="B1:AF2"/>
  </mergeCells>
  <dataValidations count="7">
    <dataValidation type="list" allowBlank="1" showInputMessage="1" showErrorMessage="1" sqref="S9:S28">
      <formula1>INDIRECT("db!$D$86:$D$167")</formula1>
    </dataValidation>
    <dataValidation type="list" allowBlank="1" showInputMessage="1" showErrorMessage="1" sqref="I9:I28">
      <formula1>"已立项审批,在建状态,停缓建,已完工,已竣工决算"</formula1>
    </dataValidation>
    <dataValidation type="date" operator="between" allowBlank="1" showInputMessage="1" showErrorMessage="1" sqref="N28:O28 N9:O22">
      <formula1>18172</formula1>
      <formula2>54789</formula2>
    </dataValidation>
    <dataValidation type="list" allowBlank="1" showInputMessage="1" showErrorMessage="1" sqref="G9:G28">
      <formula1>INDIRECT("db!$B$3:$B$70")</formula1>
    </dataValidation>
    <dataValidation type="list" allowBlank="1" showInputMessage="1" showErrorMessage="1" sqref="C9:D28">
      <formula1>#REF!</formula1>
    </dataValidation>
    <dataValidation type="list" allowBlank="1" showInputMessage="1" showErrorMessage="1" sqref="H9:H28">
      <formula1>"有收益,无收益"</formula1>
    </dataValidation>
    <dataValidation type="list" allowBlank="1" showInputMessage="1" showErrorMessage="1" sqref="M9:M28">
      <formula1>"中央,省级,市级,县级"</formula1>
    </dataValidation>
  </dataValidations>
  <printOptions horizontalCentered="1"/>
  <pageMargins left="0.159027777777778" right="0.159027777777778" top="1" bottom="1" header="0.509027777777778" footer="0.509027777777778"/>
  <pageSetup paperSize="8" scale="70" fitToHeight="0"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L27"/>
  <sheetViews>
    <sheetView topLeftCell="K1" workbookViewId="0">
      <selection activeCell="U5" sqref="U5:V6"/>
    </sheetView>
  </sheetViews>
  <sheetFormatPr defaultColWidth="9" defaultRowHeight="14.25"/>
  <cols>
    <col min="1" max="1" width="4.25" style="4" customWidth="1"/>
    <col min="2" max="2" width="4.5" style="6" customWidth="1"/>
    <col min="3" max="3" width="6.75" style="4" customWidth="1"/>
    <col min="4" max="4" width="8.375" style="4" customWidth="1"/>
    <col min="5" max="5" width="11.025" style="7" customWidth="1"/>
    <col min="6" max="6" width="12.7916666666667" style="7" customWidth="1"/>
    <col min="7" max="7" width="9.85" style="7" customWidth="1"/>
    <col min="8" max="8" width="6.625" style="7" customWidth="1"/>
    <col min="9" max="9" width="8.875" style="7" customWidth="1"/>
    <col min="10" max="10" width="6.625" style="7" customWidth="1"/>
    <col min="11" max="11" width="5.875" style="7" customWidth="1"/>
    <col min="12" max="12" width="7.64166666666667" style="7" customWidth="1"/>
    <col min="13" max="13" width="6.375" style="7" customWidth="1"/>
    <col min="14" max="15" width="10.375" style="7" customWidth="1"/>
    <col min="16" max="16" width="9.26666666666667" style="7" customWidth="1"/>
    <col min="17" max="17" width="6.75" style="7" customWidth="1"/>
    <col min="18" max="18" width="11.9083333333333" style="7" customWidth="1"/>
    <col min="19" max="19" width="7.5" style="7" customWidth="1"/>
    <col min="20" max="20" width="8.675" style="7" customWidth="1"/>
    <col min="21" max="21" width="8.5" style="8" customWidth="1"/>
    <col min="22" max="22" width="9.625" style="8" customWidth="1"/>
    <col min="23" max="31" width="9" style="4"/>
    <col min="32" max="32" width="10.875" style="4" customWidth="1"/>
    <col min="33" max="243" width="9" style="4"/>
    <col min="244" max="16371" width="9" style="1"/>
    <col min="16372" max="16384" width="9" style="9"/>
  </cols>
  <sheetData>
    <row r="1" s="1" customFormat="1" ht="18" customHeight="1" spans="1:220">
      <c r="A1" s="4"/>
      <c r="B1" s="10" t="s">
        <v>262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row>
    <row r="2" s="1" customFormat="1" ht="35.25" customHeight="1" spans="1:220">
      <c r="A2" s="4"/>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row>
    <row r="3" s="1" customFormat="1" ht="24" customHeight="1" spans="1:220">
      <c r="A3" s="4"/>
      <c r="B3" s="7"/>
      <c r="C3" s="7"/>
      <c r="D3" s="4"/>
      <c r="E3" s="7"/>
      <c r="F3" s="7"/>
      <c r="G3" s="7"/>
      <c r="H3" s="7"/>
      <c r="I3" s="7"/>
      <c r="J3" s="7"/>
      <c r="K3" s="7"/>
      <c r="L3" s="7"/>
      <c r="M3" s="7"/>
      <c r="N3" s="7"/>
      <c r="O3" s="7"/>
      <c r="P3" s="7"/>
      <c r="Q3" s="7"/>
      <c r="R3" s="7"/>
      <c r="S3" s="7"/>
      <c r="T3" s="7"/>
      <c r="U3" s="8"/>
      <c r="V3" s="8"/>
      <c r="W3" s="4"/>
      <c r="X3" s="4"/>
      <c r="Y3" s="4"/>
      <c r="Z3" s="4"/>
      <c r="AA3" s="4"/>
      <c r="AB3" s="4"/>
      <c r="AC3" s="4"/>
      <c r="AD3" s="4"/>
      <c r="AE3" s="4"/>
      <c r="AF3" s="4" t="s">
        <v>1</v>
      </c>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row>
    <row r="4" s="2" customFormat="1" ht="29" customHeight="1" spans="2:32">
      <c r="B4" s="11" t="s">
        <v>2</v>
      </c>
      <c r="C4" s="11" t="s">
        <v>3</v>
      </c>
      <c r="D4" s="11" t="s">
        <v>4</v>
      </c>
      <c r="E4" s="11" t="s">
        <v>5</v>
      </c>
      <c r="F4" s="11"/>
      <c r="G4" s="11"/>
      <c r="H4" s="11"/>
      <c r="I4" s="11"/>
      <c r="J4" s="11"/>
      <c r="K4" s="11"/>
      <c r="L4" s="11"/>
      <c r="M4" s="11"/>
      <c r="N4" s="11"/>
      <c r="O4" s="11"/>
      <c r="P4" s="11"/>
      <c r="Q4" s="11"/>
      <c r="R4" s="11"/>
      <c r="S4" s="11"/>
      <c r="T4" s="11" t="s">
        <v>6</v>
      </c>
      <c r="U4" s="16" t="s">
        <v>7</v>
      </c>
      <c r="V4" s="17"/>
      <c r="W4" s="18" t="s">
        <v>8</v>
      </c>
      <c r="X4" s="18"/>
      <c r="Y4" s="18"/>
      <c r="Z4" s="18"/>
      <c r="AA4" s="18"/>
      <c r="AB4" s="18"/>
      <c r="AC4" s="18"/>
      <c r="AD4" s="18"/>
      <c r="AE4" s="18"/>
      <c r="AF4" s="29" t="s">
        <v>9</v>
      </c>
    </row>
    <row r="5" s="3" customFormat="1" ht="29" customHeight="1" spans="2:32">
      <c r="B5" s="11"/>
      <c r="C5" s="11"/>
      <c r="D5" s="11"/>
      <c r="E5" s="11" t="s">
        <v>10</v>
      </c>
      <c r="F5" s="11" t="s">
        <v>11</v>
      </c>
      <c r="G5" s="11" t="s">
        <v>12</v>
      </c>
      <c r="H5" s="11" t="s">
        <v>13</v>
      </c>
      <c r="I5" s="11" t="s">
        <v>14</v>
      </c>
      <c r="J5" s="11" t="s">
        <v>15</v>
      </c>
      <c r="K5" s="11" t="s">
        <v>16</v>
      </c>
      <c r="L5" s="11" t="s">
        <v>17</v>
      </c>
      <c r="M5" s="11" t="s">
        <v>18</v>
      </c>
      <c r="N5" s="11" t="s">
        <v>19</v>
      </c>
      <c r="O5" s="11" t="s">
        <v>20</v>
      </c>
      <c r="P5" s="11" t="s">
        <v>21</v>
      </c>
      <c r="Q5" s="11" t="s">
        <v>22</v>
      </c>
      <c r="R5" s="11" t="s">
        <v>23</v>
      </c>
      <c r="S5" s="11" t="s">
        <v>24</v>
      </c>
      <c r="T5" s="11" t="s">
        <v>6</v>
      </c>
      <c r="U5" s="19" t="s">
        <v>25</v>
      </c>
      <c r="V5" s="20" t="s">
        <v>26</v>
      </c>
      <c r="W5" s="18"/>
      <c r="X5" s="18"/>
      <c r="Y5" s="18"/>
      <c r="Z5" s="18"/>
      <c r="AA5" s="18"/>
      <c r="AB5" s="18"/>
      <c r="AC5" s="18"/>
      <c r="AD5" s="18"/>
      <c r="AE5" s="18"/>
      <c r="AF5" s="29"/>
    </row>
    <row r="6" s="3" customFormat="1" ht="70" customHeight="1" spans="2:32">
      <c r="B6" s="11"/>
      <c r="C6" s="11"/>
      <c r="D6" s="11"/>
      <c r="E6" s="11"/>
      <c r="F6" s="11"/>
      <c r="G6" s="11"/>
      <c r="H6" s="11"/>
      <c r="I6" s="11"/>
      <c r="J6" s="11"/>
      <c r="K6" s="11"/>
      <c r="L6" s="11"/>
      <c r="M6" s="11"/>
      <c r="N6" s="11"/>
      <c r="O6" s="11"/>
      <c r="P6" s="11"/>
      <c r="Q6" s="11"/>
      <c r="R6" s="11"/>
      <c r="S6" s="11"/>
      <c r="T6" s="11"/>
      <c r="U6" s="19"/>
      <c r="V6" s="20"/>
      <c r="W6" s="11" t="s">
        <v>27</v>
      </c>
      <c r="X6" s="11" t="s">
        <v>28</v>
      </c>
      <c r="Y6" s="11" t="s">
        <v>29</v>
      </c>
      <c r="Z6" s="11" t="s">
        <v>30</v>
      </c>
      <c r="AA6" s="11" t="s">
        <v>31</v>
      </c>
      <c r="AB6" s="11" t="s">
        <v>32</v>
      </c>
      <c r="AC6" s="11" t="s">
        <v>33</v>
      </c>
      <c r="AD6" s="11" t="s">
        <v>34</v>
      </c>
      <c r="AE6" s="11" t="s">
        <v>35</v>
      </c>
      <c r="AF6" s="29"/>
    </row>
    <row r="7" s="3" customFormat="1" ht="42" customHeight="1" spans="2:32">
      <c r="B7" s="11" t="s">
        <v>25</v>
      </c>
      <c r="C7" s="11" t="s">
        <v>36</v>
      </c>
      <c r="D7" s="11" t="s">
        <v>36</v>
      </c>
      <c r="E7" s="11" t="s">
        <v>36</v>
      </c>
      <c r="F7" s="11" t="s">
        <v>36</v>
      </c>
      <c r="G7" s="11" t="s">
        <v>36</v>
      </c>
      <c r="H7" s="11" t="s">
        <v>36</v>
      </c>
      <c r="I7" s="11" t="s">
        <v>36</v>
      </c>
      <c r="J7" s="11" t="s">
        <v>36</v>
      </c>
      <c r="K7" s="11" t="s">
        <v>36</v>
      </c>
      <c r="L7" s="11" t="s">
        <v>36</v>
      </c>
      <c r="M7" s="11" t="s">
        <v>36</v>
      </c>
      <c r="N7" s="11" t="s">
        <v>36</v>
      </c>
      <c r="O7" s="11" t="s">
        <v>36</v>
      </c>
      <c r="P7" s="11" t="s">
        <v>36</v>
      </c>
      <c r="Q7" s="11" t="s">
        <v>36</v>
      </c>
      <c r="R7" s="11" t="s">
        <v>36</v>
      </c>
      <c r="S7" s="11" t="s">
        <v>36</v>
      </c>
      <c r="T7" s="11">
        <f>SUM(T9:T27)</f>
        <v>170443.7</v>
      </c>
      <c r="U7" s="16">
        <f>SUM(U9:U27)</f>
        <v>56311.5</v>
      </c>
      <c r="V7" s="17">
        <f>SUM(V8,V19)</f>
        <v>56311.5</v>
      </c>
      <c r="W7" s="11"/>
      <c r="X7" s="11"/>
      <c r="Y7" s="11"/>
      <c r="Z7" s="11"/>
      <c r="AA7" s="11"/>
      <c r="AB7" s="11"/>
      <c r="AC7" s="11"/>
      <c r="AD7" s="11"/>
      <c r="AE7" s="11"/>
      <c r="AF7" s="11">
        <f>V7-W7-X7-Y7-Z7-AA7-AB7-AC7-AD7-AE7</f>
        <v>56311.5</v>
      </c>
    </row>
    <row r="8" s="30" customFormat="1" ht="42" customHeight="1" spans="1:32">
      <c r="A8" s="33"/>
      <c r="B8" s="34" t="s">
        <v>132</v>
      </c>
      <c r="C8" s="34"/>
      <c r="D8" s="34"/>
      <c r="E8" s="34"/>
      <c r="F8" s="34"/>
      <c r="G8" s="34"/>
      <c r="H8" s="34"/>
      <c r="I8" s="34"/>
      <c r="J8" s="34"/>
      <c r="K8" s="34"/>
      <c r="L8" s="34"/>
      <c r="M8" s="34"/>
      <c r="N8" s="34"/>
      <c r="O8" s="34"/>
      <c r="P8" s="34"/>
      <c r="Q8" s="34"/>
      <c r="R8" s="34"/>
      <c r="S8" s="34"/>
      <c r="T8" s="34"/>
      <c r="U8" s="37"/>
      <c r="V8" s="38">
        <f>SUM(V9:V18)</f>
        <v>37811.5</v>
      </c>
      <c r="W8" s="34"/>
      <c r="X8" s="34"/>
      <c r="Y8" s="34"/>
      <c r="Z8" s="34"/>
      <c r="AA8" s="34"/>
      <c r="AB8" s="34"/>
      <c r="AC8" s="34"/>
      <c r="AD8" s="34"/>
      <c r="AE8" s="34"/>
      <c r="AF8" s="11">
        <f t="shared" ref="AF8:AF27" si="0">V8-W8-X8-Y8-Z8-AA8-AB8-AC8-AD8-AE8</f>
        <v>37811.5</v>
      </c>
    </row>
    <row r="9" s="5" customFormat="1" ht="45" customHeight="1" spans="1:32">
      <c r="A9" s="44"/>
      <c r="B9" s="13">
        <v>1</v>
      </c>
      <c r="C9" s="13" t="s">
        <v>121</v>
      </c>
      <c r="D9" s="13">
        <v>653224</v>
      </c>
      <c r="E9" s="13" t="s">
        <v>263</v>
      </c>
      <c r="F9" s="45" t="s">
        <v>264</v>
      </c>
      <c r="G9" s="13" t="s">
        <v>210</v>
      </c>
      <c r="H9" s="13" t="s">
        <v>42</v>
      </c>
      <c r="I9" s="13" t="s">
        <v>67</v>
      </c>
      <c r="J9" s="13">
        <v>2018</v>
      </c>
      <c r="K9" s="13">
        <v>1</v>
      </c>
      <c r="L9" s="14" t="s">
        <v>265</v>
      </c>
      <c r="M9" s="13" t="s">
        <v>43</v>
      </c>
      <c r="N9" s="15">
        <v>43101</v>
      </c>
      <c r="O9" s="15">
        <v>43466</v>
      </c>
      <c r="P9" s="13" t="s">
        <v>266</v>
      </c>
      <c r="Q9" s="13" t="s">
        <v>267</v>
      </c>
      <c r="R9" s="13">
        <v>18099057789</v>
      </c>
      <c r="S9" s="13" t="s">
        <v>186</v>
      </c>
      <c r="T9" s="13">
        <v>2800</v>
      </c>
      <c r="U9" s="39">
        <f t="shared" ref="U9:U18" si="1">SUM(V9:V9)</f>
        <v>2800</v>
      </c>
      <c r="V9" s="47">
        <v>2800</v>
      </c>
      <c r="W9" s="28"/>
      <c r="X9" s="28"/>
      <c r="Y9" s="28"/>
      <c r="Z9" s="28"/>
      <c r="AA9" s="28"/>
      <c r="AB9" s="28"/>
      <c r="AC9" s="28"/>
      <c r="AD9" s="28"/>
      <c r="AE9" s="28"/>
      <c r="AF9" s="11">
        <f t="shared" si="0"/>
        <v>2800</v>
      </c>
    </row>
    <row r="10" s="5" customFormat="1" ht="45" customHeight="1" spans="1:32">
      <c r="A10" s="35"/>
      <c r="B10" s="13">
        <v>2</v>
      </c>
      <c r="C10" s="13" t="s">
        <v>121</v>
      </c>
      <c r="D10" s="13">
        <v>653224</v>
      </c>
      <c r="E10" s="13" t="s">
        <v>268</v>
      </c>
      <c r="F10" s="13" t="s">
        <v>269</v>
      </c>
      <c r="G10" s="13" t="s">
        <v>210</v>
      </c>
      <c r="H10" s="13" t="s">
        <v>42</v>
      </c>
      <c r="I10" s="13" t="s">
        <v>67</v>
      </c>
      <c r="J10" s="13">
        <v>2018</v>
      </c>
      <c r="K10" s="13">
        <v>1</v>
      </c>
      <c r="L10" s="14" t="s">
        <v>270</v>
      </c>
      <c r="M10" s="13" t="s">
        <v>43</v>
      </c>
      <c r="N10" s="15">
        <v>43101</v>
      </c>
      <c r="O10" s="15">
        <v>43466</v>
      </c>
      <c r="P10" s="13" t="s">
        <v>271</v>
      </c>
      <c r="Q10" s="13" t="s">
        <v>272</v>
      </c>
      <c r="R10" s="13">
        <v>18194959234</v>
      </c>
      <c r="S10" s="13" t="s">
        <v>261</v>
      </c>
      <c r="T10" s="13">
        <v>9600</v>
      </c>
      <c r="U10" s="39">
        <f t="shared" si="1"/>
        <v>3147</v>
      </c>
      <c r="V10" s="47">
        <v>3147</v>
      </c>
      <c r="W10" s="28"/>
      <c r="X10" s="28"/>
      <c r="Y10" s="28"/>
      <c r="Z10" s="28"/>
      <c r="AA10" s="28"/>
      <c r="AB10" s="28"/>
      <c r="AC10" s="28"/>
      <c r="AD10" s="28"/>
      <c r="AE10" s="28"/>
      <c r="AF10" s="11">
        <f t="shared" si="0"/>
        <v>3147</v>
      </c>
    </row>
    <row r="11" s="5" customFormat="1" ht="48" customHeight="1" spans="1:32">
      <c r="A11" s="35"/>
      <c r="B11" s="13">
        <v>3</v>
      </c>
      <c r="C11" s="13" t="s">
        <v>121</v>
      </c>
      <c r="D11" s="13">
        <v>653224</v>
      </c>
      <c r="E11" s="13" t="s">
        <v>268</v>
      </c>
      <c r="F11" s="13" t="s">
        <v>273</v>
      </c>
      <c r="G11" s="13" t="s">
        <v>210</v>
      </c>
      <c r="H11" s="13" t="s">
        <v>42</v>
      </c>
      <c r="I11" s="13" t="s">
        <v>67</v>
      </c>
      <c r="J11" s="13">
        <v>2018</v>
      </c>
      <c r="K11" s="13">
        <v>1</v>
      </c>
      <c r="L11" s="14" t="s">
        <v>274</v>
      </c>
      <c r="M11" s="13" t="s">
        <v>43</v>
      </c>
      <c r="N11" s="15">
        <v>43101</v>
      </c>
      <c r="O11" s="15">
        <v>43466</v>
      </c>
      <c r="P11" s="13" t="s">
        <v>271</v>
      </c>
      <c r="Q11" s="13" t="s">
        <v>272</v>
      </c>
      <c r="R11" s="13">
        <v>18194959234</v>
      </c>
      <c r="S11" s="13" t="s">
        <v>261</v>
      </c>
      <c r="T11" s="13">
        <v>6100</v>
      </c>
      <c r="U11" s="39">
        <f t="shared" si="1"/>
        <v>1000</v>
      </c>
      <c r="V11" s="47">
        <v>1000</v>
      </c>
      <c r="W11" s="28"/>
      <c r="X11" s="28"/>
      <c r="Y11" s="28"/>
      <c r="Z11" s="28"/>
      <c r="AA11" s="28"/>
      <c r="AB11" s="28"/>
      <c r="AC11" s="28"/>
      <c r="AD11" s="28"/>
      <c r="AE11" s="28"/>
      <c r="AF11" s="11">
        <f t="shared" si="0"/>
        <v>1000</v>
      </c>
    </row>
    <row r="12" s="31" customFormat="1" ht="46" customHeight="1" spans="1:32">
      <c r="A12" s="36"/>
      <c r="B12" s="13">
        <v>4</v>
      </c>
      <c r="C12" s="13" t="s">
        <v>121</v>
      </c>
      <c r="D12" s="13">
        <v>653224</v>
      </c>
      <c r="E12" s="13" t="s">
        <v>268</v>
      </c>
      <c r="F12" s="13" t="s">
        <v>275</v>
      </c>
      <c r="G12" s="13" t="s">
        <v>210</v>
      </c>
      <c r="H12" s="13" t="s">
        <v>42</v>
      </c>
      <c r="I12" s="13" t="s">
        <v>67</v>
      </c>
      <c r="J12" s="13">
        <v>2018</v>
      </c>
      <c r="K12" s="13">
        <v>1</v>
      </c>
      <c r="L12" s="14" t="s">
        <v>276</v>
      </c>
      <c r="M12" s="13" t="s">
        <v>43</v>
      </c>
      <c r="N12" s="15">
        <v>43101</v>
      </c>
      <c r="O12" s="15">
        <v>43466</v>
      </c>
      <c r="P12" s="13" t="s">
        <v>271</v>
      </c>
      <c r="Q12" s="13" t="s">
        <v>272</v>
      </c>
      <c r="R12" s="13">
        <v>18194959234</v>
      </c>
      <c r="S12" s="13" t="s">
        <v>261</v>
      </c>
      <c r="T12" s="13">
        <v>12000</v>
      </c>
      <c r="U12" s="39">
        <f t="shared" si="1"/>
        <v>5394</v>
      </c>
      <c r="V12" s="47">
        <v>5394</v>
      </c>
      <c r="W12" s="41"/>
      <c r="X12" s="41"/>
      <c r="Y12" s="41"/>
      <c r="Z12" s="41"/>
      <c r="AA12" s="41"/>
      <c r="AB12" s="41"/>
      <c r="AC12" s="41"/>
      <c r="AD12" s="41"/>
      <c r="AE12" s="41"/>
      <c r="AF12" s="11">
        <f t="shared" si="0"/>
        <v>5394</v>
      </c>
    </row>
    <row r="13" s="32" customFormat="1" ht="50" customHeight="1" spans="1:220">
      <c r="A13" s="5"/>
      <c r="B13" s="13">
        <v>5</v>
      </c>
      <c r="C13" s="13" t="s">
        <v>121</v>
      </c>
      <c r="D13" s="13">
        <v>653224</v>
      </c>
      <c r="E13" s="13" t="s">
        <v>277</v>
      </c>
      <c r="F13" s="13" t="s">
        <v>278</v>
      </c>
      <c r="G13" s="13" t="s">
        <v>244</v>
      </c>
      <c r="H13" s="13" t="s">
        <v>56</v>
      </c>
      <c r="I13" s="13" t="s">
        <v>67</v>
      </c>
      <c r="J13" s="13">
        <v>2017</v>
      </c>
      <c r="K13" s="13">
        <v>1</v>
      </c>
      <c r="L13" s="14" t="s">
        <v>279</v>
      </c>
      <c r="M13" s="13" t="s">
        <v>43</v>
      </c>
      <c r="N13" s="15">
        <v>42985</v>
      </c>
      <c r="O13" s="15">
        <v>43349</v>
      </c>
      <c r="P13" s="13" t="s">
        <v>277</v>
      </c>
      <c r="Q13" s="13" t="s">
        <v>280</v>
      </c>
      <c r="R13" s="13">
        <v>18999050288</v>
      </c>
      <c r="S13" s="13" t="s">
        <v>281</v>
      </c>
      <c r="T13" s="13">
        <v>4223</v>
      </c>
      <c r="U13" s="39">
        <f t="shared" si="1"/>
        <v>500</v>
      </c>
      <c r="V13" s="27">
        <v>500</v>
      </c>
      <c r="W13" s="28"/>
      <c r="X13" s="28"/>
      <c r="Y13" s="28"/>
      <c r="Z13" s="28"/>
      <c r="AA13" s="28"/>
      <c r="AB13" s="28"/>
      <c r="AC13" s="28"/>
      <c r="AD13" s="28"/>
      <c r="AE13" s="28"/>
      <c r="AF13" s="11">
        <f t="shared" si="0"/>
        <v>500</v>
      </c>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row>
    <row r="14" s="32" customFormat="1" ht="47" customHeight="1" spans="1:220">
      <c r="A14" s="5"/>
      <c r="B14" s="13">
        <v>6</v>
      </c>
      <c r="C14" s="13" t="s">
        <v>121</v>
      </c>
      <c r="D14" s="13">
        <v>653224</v>
      </c>
      <c r="E14" s="13" t="s">
        <v>277</v>
      </c>
      <c r="F14" s="13" t="s">
        <v>282</v>
      </c>
      <c r="G14" s="13" t="s">
        <v>244</v>
      </c>
      <c r="H14" s="13" t="s">
        <v>56</v>
      </c>
      <c r="I14" s="13" t="s">
        <v>57</v>
      </c>
      <c r="J14" s="13">
        <v>2017</v>
      </c>
      <c r="K14" s="13">
        <v>1</v>
      </c>
      <c r="L14" s="14" t="s">
        <v>283</v>
      </c>
      <c r="M14" s="13" t="s">
        <v>43</v>
      </c>
      <c r="N14" s="15">
        <v>42993</v>
      </c>
      <c r="O14" s="15">
        <v>43357</v>
      </c>
      <c r="P14" s="13" t="s">
        <v>277</v>
      </c>
      <c r="Q14" s="13" t="s">
        <v>280</v>
      </c>
      <c r="R14" s="13">
        <v>18999050288</v>
      </c>
      <c r="S14" s="13" t="s">
        <v>281</v>
      </c>
      <c r="T14" s="13">
        <v>1076</v>
      </c>
      <c r="U14" s="39">
        <f t="shared" si="1"/>
        <v>576</v>
      </c>
      <c r="V14" s="27">
        <v>576</v>
      </c>
      <c r="W14" s="28"/>
      <c r="X14" s="28"/>
      <c r="Y14" s="28"/>
      <c r="Z14" s="28"/>
      <c r="AA14" s="28"/>
      <c r="AB14" s="28"/>
      <c r="AC14" s="28"/>
      <c r="AD14" s="28"/>
      <c r="AE14" s="28"/>
      <c r="AF14" s="11">
        <f t="shared" si="0"/>
        <v>576</v>
      </c>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row>
    <row r="15" s="32" customFormat="1" ht="47" customHeight="1" spans="1:220">
      <c r="A15" s="5"/>
      <c r="B15" s="13">
        <v>7</v>
      </c>
      <c r="C15" s="13" t="s">
        <v>121</v>
      </c>
      <c r="D15" s="13">
        <v>653224</v>
      </c>
      <c r="E15" s="13" t="s">
        <v>277</v>
      </c>
      <c r="F15" s="13" t="s">
        <v>284</v>
      </c>
      <c r="G15" s="13" t="s">
        <v>244</v>
      </c>
      <c r="H15" s="13" t="s">
        <v>56</v>
      </c>
      <c r="I15" s="13" t="s">
        <v>49</v>
      </c>
      <c r="J15" s="13">
        <v>2018</v>
      </c>
      <c r="K15" s="13">
        <v>1</v>
      </c>
      <c r="L15" s="14" t="s">
        <v>285</v>
      </c>
      <c r="M15" s="13" t="s">
        <v>43</v>
      </c>
      <c r="N15" s="15">
        <v>43297</v>
      </c>
      <c r="O15" s="15">
        <v>43296</v>
      </c>
      <c r="P15" s="13" t="s">
        <v>277</v>
      </c>
      <c r="Q15" s="13" t="s">
        <v>280</v>
      </c>
      <c r="R15" s="13">
        <v>18999050288</v>
      </c>
      <c r="S15" s="13" t="s">
        <v>281</v>
      </c>
      <c r="T15" s="13">
        <v>8583</v>
      </c>
      <c r="U15" s="39">
        <f t="shared" si="1"/>
        <v>8583</v>
      </c>
      <c r="V15" s="27">
        <v>8583</v>
      </c>
      <c r="W15" s="28"/>
      <c r="X15" s="28"/>
      <c r="Y15" s="28"/>
      <c r="Z15" s="28"/>
      <c r="AA15" s="28"/>
      <c r="AB15" s="28"/>
      <c r="AC15" s="28"/>
      <c r="AD15" s="28"/>
      <c r="AE15" s="28"/>
      <c r="AF15" s="11">
        <f t="shared" si="0"/>
        <v>8583</v>
      </c>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row>
    <row r="16" s="32" customFormat="1" ht="48" customHeight="1" spans="1:220">
      <c r="A16" s="5"/>
      <c r="B16" s="13">
        <v>8</v>
      </c>
      <c r="C16" s="13" t="s">
        <v>121</v>
      </c>
      <c r="D16" s="13">
        <v>653224</v>
      </c>
      <c r="E16" s="13" t="s">
        <v>286</v>
      </c>
      <c r="F16" s="13" t="s">
        <v>287</v>
      </c>
      <c r="G16" s="13" t="s">
        <v>61</v>
      </c>
      <c r="H16" s="13" t="s">
        <v>56</v>
      </c>
      <c r="I16" s="13" t="s">
        <v>57</v>
      </c>
      <c r="J16" s="13">
        <v>2016</v>
      </c>
      <c r="K16" s="13">
        <v>1</v>
      </c>
      <c r="L16" s="14" t="s">
        <v>288</v>
      </c>
      <c r="M16" s="13" t="s">
        <v>43</v>
      </c>
      <c r="N16" s="15">
        <v>42627</v>
      </c>
      <c r="O16" s="15">
        <v>42993</v>
      </c>
      <c r="P16" s="13" t="s">
        <v>286</v>
      </c>
      <c r="Q16" s="13" t="s">
        <v>289</v>
      </c>
      <c r="R16" s="13">
        <v>15559405558</v>
      </c>
      <c r="S16" s="13" t="s">
        <v>65</v>
      </c>
      <c r="T16" s="13">
        <v>6744</v>
      </c>
      <c r="U16" s="39">
        <f t="shared" si="1"/>
        <v>297.5</v>
      </c>
      <c r="V16" s="27">
        <v>297.5</v>
      </c>
      <c r="W16" s="28"/>
      <c r="X16" s="28"/>
      <c r="Y16" s="28"/>
      <c r="Z16" s="28"/>
      <c r="AA16" s="28"/>
      <c r="AB16" s="28"/>
      <c r="AC16" s="28"/>
      <c r="AD16" s="28"/>
      <c r="AE16" s="28"/>
      <c r="AF16" s="11">
        <f t="shared" si="0"/>
        <v>297.5</v>
      </c>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row>
    <row r="17" s="32" customFormat="1" ht="49" customHeight="1" spans="1:220">
      <c r="A17" s="5"/>
      <c r="B17" s="13">
        <v>9</v>
      </c>
      <c r="C17" s="13" t="s">
        <v>121</v>
      </c>
      <c r="D17" s="13">
        <v>653224</v>
      </c>
      <c r="E17" s="13" t="s">
        <v>286</v>
      </c>
      <c r="F17" s="13" t="s">
        <v>290</v>
      </c>
      <c r="G17" s="13" t="s">
        <v>61</v>
      </c>
      <c r="H17" s="13" t="s">
        <v>56</v>
      </c>
      <c r="I17" s="13" t="s">
        <v>67</v>
      </c>
      <c r="J17" s="13">
        <v>2017</v>
      </c>
      <c r="K17" s="13">
        <v>1</v>
      </c>
      <c r="L17" s="14" t="s">
        <v>291</v>
      </c>
      <c r="M17" s="13" t="s">
        <v>43</v>
      </c>
      <c r="N17" s="15">
        <v>42926</v>
      </c>
      <c r="O17" s="15">
        <v>43290</v>
      </c>
      <c r="P17" s="13" t="s">
        <v>286</v>
      </c>
      <c r="Q17" s="13" t="s">
        <v>289</v>
      </c>
      <c r="R17" s="13">
        <v>15559405558</v>
      </c>
      <c r="S17" s="13" t="s">
        <v>65</v>
      </c>
      <c r="T17" s="13">
        <v>7195</v>
      </c>
      <c r="U17" s="39">
        <f t="shared" si="1"/>
        <v>279</v>
      </c>
      <c r="V17" s="27">
        <v>279</v>
      </c>
      <c r="W17" s="28"/>
      <c r="X17" s="28"/>
      <c r="Y17" s="28"/>
      <c r="Z17" s="28"/>
      <c r="AA17" s="28"/>
      <c r="AB17" s="28"/>
      <c r="AC17" s="28"/>
      <c r="AD17" s="28"/>
      <c r="AE17" s="28"/>
      <c r="AF17" s="11">
        <f t="shared" si="0"/>
        <v>279</v>
      </c>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row>
    <row r="18" s="32" customFormat="1" ht="52" customHeight="1" spans="1:220">
      <c r="A18" s="5"/>
      <c r="B18" s="13">
        <v>10</v>
      </c>
      <c r="C18" s="13" t="s">
        <v>121</v>
      </c>
      <c r="D18" s="13">
        <v>653224</v>
      </c>
      <c r="E18" s="13" t="s">
        <v>286</v>
      </c>
      <c r="F18" s="13" t="s">
        <v>292</v>
      </c>
      <c r="G18" s="13" t="s">
        <v>61</v>
      </c>
      <c r="H18" s="13" t="s">
        <v>56</v>
      </c>
      <c r="I18" s="13" t="s">
        <v>49</v>
      </c>
      <c r="J18" s="13">
        <v>2018</v>
      </c>
      <c r="K18" s="13">
        <v>1</v>
      </c>
      <c r="L18" s="14" t="s">
        <v>293</v>
      </c>
      <c r="M18" s="13" t="s">
        <v>43</v>
      </c>
      <c r="N18" s="15">
        <v>43327</v>
      </c>
      <c r="O18" s="15">
        <v>43646</v>
      </c>
      <c r="P18" s="13" t="s">
        <v>286</v>
      </c>
      <c r="Q18" s="13" t="s">
        <v>289</v>
      </c>
      <c r="R18" s="13">
        <v>15559405558</v>
      </c>
      <c r="S18" s="13" t="s">
        <v>65</v>
      </c>
      <c r="T18" s="13">
        <v>21571.7</v>
      </c>
      <c r="U18" s="39">
        <f t="shared" si="1"/>
        <v>15235</v>
      </c>
      <c r="V18" s="27">
        <v>15235</v>
      </c>
      <c r="W18" s="28"/>
      <c r="X18" s="28"/>
      <c r="Y18" s="28"/>
      <c r="Z18" s="28"/>
      <c r="AA18" s="28"/>
      <c r="AB18" s="28"/>
      <c r="AC18" s="28"/>
      <c r="AD18" s="28"/>
      <c r="AE18" s="28"/>
      <c r="AF18" s="11">
        <f t="shared" si="0"/>
        <v>15235</v>
      </c>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row>
    <row r="19" ht="46" customHeight="1" spans="2:32">
      <c r="B19" s="12" t="s">
        <v>71</v>
      </c>
      <c r="C19" s="12"/>
      <c r="D19" s="12"/>
      <c r="E19" s="12"/>
      <c r="F19" s="12"/>
      <c r="G19" s="12"/>
      <c r="H19" s="12"/>
      <c r="I19" s="12"/>
      <c r="J19" s="12"/>
      <c r="K19" s="12"/>
      <c r="L19" s="12"/>
      <c r="M19" s="12"/>
      <c r="N19" s="12"/>
      <c r="O19" s="12"/>
      <c r="P19" s="12"/>
      <c r="Q19" s="12"/>
      <c r="R19" s="12"/>
      <c r="S19" s="12"/>
      <c r="T19" s="22"/>
      <c r="U19" s="23"/>
      <c r="V19" s="24">
        <f>SUM(V20:V27)</f>
        <v>18500</v>
      </c>
      <c r="W19" s="25"/>
      <c r="X19" s="25"/>
      <c r="Y19" s="25"/>
      <c r="Z19" s="25"/>
      <c r="AA19" s="25"/>
      <c r="AB19" s="25"/>
      <c r="AC19" s="25"/>
      <c r="AD19" s="25"/>
      <c r="AE19" s="25"/>
      <c r="AF19" s="11">
        <f t="shared" si="0"/>
        <v>18500</v>
      </c>
    </row>
    <row r="20" s="5" customFormat="1" ht="45" customHeight="1" spans="2:32">
      <c r="B20" s="13">
        <v>11</v>
      </c>
      <c r="C20" s="13" t="s">
        <v>121</v>
      </c>
      <c r="D20" s="13">
        <v>653224</v>
      </c>
      <c r="E20" s="13" t="s">
        <v>263</v>
      </c>
      <c r="F20" s="13" t="s">
        <v>294</v>
      </c>
      <c r="G20" s="13" t="s">
        <v>210</v>
      </c>
      <c r="H20" s="13" t="s">
        <v>56</v>
      </c>
      <c r="I20" s="13" t="s">
        <v>67</v>
      </c>
      <c r="J20" s="13" t="s">
        <v>295</v>
      </c>
      <c r="K20" s="13">
        <v>1</v>
      </c>
      <c r="L20" s="14" t="s">
        <v>296</v>
      </c>
      <c r="M20" s="13" t="s">
        <v>43</v>
      </c>
      <c r="N20" s="15">
        <v>42736</v>
      </c>
      <c r="O20" s="15">
        <v>43100</v>
      </c>
      <c r="P20" s="13" t="s">
        <v>266</v>
      </c>
      <c r="Q20" s="13" t="s">
        <v>297</v>
      </c>
      <c r="R20" s="14" t="s">
        <v>298</v>
      </c>
      <c r="S20" s="13" t="s">
        <v>186</v>
      </c>
      <c r="T20" s="13">
        <v>1659</v>
      </c>
      <c r="U20" s="26">
        <v>1000</v>
      </c>
      <c r="V20" s="27">
        <v>1000</v>
      </c>
      <c r="W20" s="28"/>
      <c r="X20" s="28"/>
      <c r="Y20" s="28"/>
      <c r="Z20" s="28"/>
      <c r="AA20" s="28"/>
      <c r="AB20" s="28"/>
      <c r="AC20" s="28"/>
      <c r="AD20" s="28"/>
      <c r="AE20" s="28"/>
      <c r="AF20" s="11">
        <f t="shared" si="0"/>
        <v>1000</v>
      </c>
    </row>
    <row r="21" s="5" customFormat="1" ht="45" customHeight="1" spans="2:32">
      <c r="B21" s="13">
        <v>12</v>
      </c>
      <c r="C21" s="13" t="s">
        <v>121</v>
      </c>
      <c r="D21" s="13">
        <v>653224</v>
      </c>
      <c r="E21" s="13" t="s">
        <v>263</v>
      </c>
      <c r="F21" s="13" t="s">
        <v>299</v>
      </c>
      <c r="G21" s="13" t="s">
        <v>210</v>
      </c>
      <c r="H21" s="13" t="s">
        <v>56</v>
      </c>
      <c r="I21" s="13" t="s">
        <v>67</v>
      </c>
      <c r="J21" s="13" t="s">
        <v>295</v>
      </c>
      <c r="K21" s="13">
        <v>1</v>
      </c>
      <c r="L21" s="14" t="s">
        <v>300</v>
      </c>
      <c r="M21" s="13" t="s">
        <v>43</v>
      </c>
      <c r="N21" s="15">
        <v>42736</v>
      </c>
      <c r="O21" s="15">
        <v>43100</v>
      </c>
      <c r="P21" s="13" t="s">
        <v>266</v>
      </c>
      <c r="Q21" s="13" t="s">
        <v>297</v>
      </c>
      <c r="R21" s="14" t="s">
        <v>298</v>
      </c>
      <c r="S21" s="13" t="s">
        <v>186</v>
      </c>
      <c r="T21" s="13">
        <v>2702</v>
      </c>
      <c r="U21" s="26">
        <v>2000</v>
      </c>
      <c r="V21" s="27">
        <v>2000</v>
      </c>
      <c r="W21" s="28"/>
      <c r="X21" s="28"/>
      <c r="Y21" s="28"/>
      <c r="Z21" s="28"/>
      <c r="AA21" s="28"/>
      <c r="AB21" s="28"/>
      <c r="AC21" s="28"/>
      <c r="AD21" s="28"/>
      <c r="AE21" s="28"/>
      <c r="AF21" s="11">
        <f t="shared" si="0"/>
        <v>2000</v>
      </c>
    </row>
    <row r="22" s="5" customFormat="1" ht="45" customHeight="1" spans="2:32">
      <c r="B22" s="13">
        <v>13</v>
      </c>
      <c r="C22" s="13" t="s">
        <v>121</v>
      </c>
      <c r="D22" s="13">
        <v>653224</v>
      </c>
      <c r="E22" s="13" t="s">
        <v>263</v>
      </c>
      <c r="F22" s="13" t="s">
        <v>301</v>
      </c>
      <c r="G22" s="13" t="s">
        <v>210</v>
      </c>
      <c r="H22" s="13" t="s">
        <v>56</v>
      </c>
      <c r="I22" s="13" t="s">
        <v>67</v>
      </c>
      <c r="J22" s="13" t="s">
        <v>295</v>
      </c>
      <c r="K22" s="13">
        <v>1</v>
      </c>
      <c r="L22" s="14" t="s">
        <v>302</v>
      </c>
      <c r="M22" s="13" t="s">
        <v>43</v>
      </c>
      <c r="N22" s="15">
        <v>42736</v>
      </c>
      <c r="O22" s="15">
        <v>43100</v>
      </c>
      <c r="P22" s="13" t="s">
        <v>266</v>
      </c>
      <c r="Q22" s="13" t="s">
        <v>297</v>
      </c>
      <c r="R22" s="14" t="s">
        <v>298</v>
      </c>
      <c r="S22" s="13" t="s">
        <v>186</v>
      </c>
      <c r="T22" s="13">
        <v>8109</v>
      </c>
      <c r="U22" s="26">
        <v>4000</v>
      </c>
      <c r="V22" s="27">
        <v>4000</v>
      </c>
      <c r="W22" s="28"/>
      <c r="X22" s="28"/>
      <c r="Y22" s="28"/>
      <c r="Z22" s="28"/>
      <c r="AA22" s="28"/>
      <c r="AB22" s="28"/>
      <c r="AC22" s="28"/>
      <c r="AD22" s="28"/>
      <c r="AE22" s="28"/>
      <c r="AF22" s="11">
        <f t="shared" si="0"/>
        <v>4000</v>
      </c>
    </row>
    <row r="23" s="5" customFormat="1" ht="45" customHeight="1" spans="2:32">
      <c r="B23" s="13">
        <v>14</v>
      </c>
      <c r="C23" s="13" t="s">
        <v>121</v>
      </c>
      <c r="D23" s="13">
        <v>653224</v>
      </c>
      <c r="E23" s="13" t="s">
        <v>263</v>
      </c>
      <c r="F23" s="13" t="s">
        <v>303</v>
      </c>
      <c r="G23" s="13" t="s">
        <v>210</v>
      </c>
      <c r="H23" s="13" t="s">
        <v>56</v>
      </c>
      <c r="I23" s="13" t="s">
        <v>67</v>
      </c>
      <c r="J23" s="13" t="s">
        <v>295</v>
      </c>
      <c r="K23" s="13">
        <v>1</v>
      </c>
      <c r="L23" s="14" t="s">
        <v>304</v>
      </c>
      <c r="M23" s="13" t="s">
        <v>43</v>
      </c>
      <c r="N23" s="15">
        <v>42736</v>
      </c>
      <c r="O23" s="15">
        <v>43100</v>
      </c>
      <c r="P23" s="13" t="s">
        <v>266</v>
      </c>
      <c r="Q23" s="13" t="s">
        <v>297</v>
      </c>
      <c r="R23" s="14" t="s">
        <v>298</v>
      </c>
      <c r="S23" s="13" t="s">
        <v>186</v>
      </c>
      <c r="T23" s="13">
        <v>1410</v>
      </c>
      <c r="U23" s="26">
        <v>1000</v>
      </c>
      <c r="V23" s="27">
        <v>1000</v>
      </c>
      <c r="W23" s="28"/>
      <c r="X23" s="28"/>
      <c r="Y23" s="28"/>
      <c r="Z23" s="28"/>
      <c r="AA23" s="28"/>
      <c r="AB23" s="28"/>
      <c r="AC23" s="28"/>
      <c r="AD23" s="28"/>
      <c r="AE23" s="28"/>
      <c r="AF23" s="11">
        <f t="shared" si="0"/>
        <v>1000</v>
      </c>
    </row>
    <row r="24" s="5" customFormat="1" ht="45" customHeight="1" spans="2:32">
      <c r="B24" s="13">
        <v>15</v>
      </c>
      <c r="C24" s="13" t="s">
        <v>121</v>
      </c>
      <c r="D24" s="13">
        <v>653224</v>
      </c>
      <c r="E24" s="13" t="s">
        <v>263</v>
      </c>
      <c r="F24" s="13" t="s">
        <v>305</v>
      </c>
      <c r="G24" s="13" t="s">
        <v>210</v>
      </c>
      <c r="H24" s="13" t="s">
        <v>56</v>
      </c>
      <c r="I24" s="13" t="s">
        <v>57</v>
      </c>
      <c r="J24" s="13" t="s">
        <v>306</v>
      </c>
      <c r="K24" s="13">
        <v>1</v>
      </c>
      <c r="L24" s="14" t="s">
        <v>307</v>
      </c>
      <c r="M24" s="13" t="s">
        <v>43</v>
      </c>
      <c r="N24" s="15">
        <v>42736</v>
      </c>
      <c r="O24" s="15">
        <v>43100</v>
      </c>
      <c r="P24" s="13" t="s">
        <v>266</v>
      </c>
      <c r="Q24" s="13" t="s">
        <v>297</v>
      </c>
      <c r="R24" s="14" t="s">
        <v>298</v>
      </c>
      <c r="S24" s="13" t="s">
        <v>186</v>
      </c>
      <c r="T24" s="13">
        <v>14965</v>
      </c>
      <c r="U24" s="26">
        <v>1500</v>
      </c>
      <c r="V24" s="27">
        <v>1500</v>
      </c>
      <c r="W24" s="28"/>
      <c r="X24" s="28"/>
      <c r="Y24" s="28"/>
      <c r="Z24" s="28"/>
      <c r="AA24" s="28"/>
      <c r="AB24" s="28"/>
      <c r="AC24" s="28"/>
      <c r="AD24" s="28"/>
      <c r="AE24" s="28"/>
      <c r="AF24" s="11">
        <f t="shared" si="0"/>
        <v>1500</v>
      </c>
    </row>
    <row r="25" s="5" customFormat="1" ht="45" customHeight="1" spans="2:32">
      <c r="B25" s="13">
        <v>16</v>
      </c>
      <c r="C25" s="13" t="s">
        <v>121</v>
      </c>
      <c r="D25" s="13">
        <v>653224</v>
      </c>
      <c r="E25" s="13" t="s">
        <v>263</v>
      </c>
      <c r="F25" s="13" t="s">
        <v>308</v>
      </c>
      <c r="G25" s="13" t="s">
        <v>210</v>
      </c>
      <c r="H25" s="13" t="s">
        <v>56</v>
      </c>
      <c r="I25" s="13" t="s">
        <v>57</v>
      </c>
      <c r="J25" s="13" t="s">
        <v>306</v>
      </c>
      <c r="K25" s="13">
        <v>1</v>
      </c>
      <c r="L25" s="14" t="s">
        <v>309</v>
      </c>
      <c r="M25" s="13" t="s">
        <v>43</v>
      </c>
      <c r="N25" s="15">
        <v>42736</v>
      </c>
      <c r="O25" s="15">
        <v>43100</v>
      </c>
      <c r="P25" s="13" t="s">
        <v>266</v>
      </c>
      <c r="Q25" s="13" t="s">
        <v>297</v>
      </c>
      <c r="R25" s="14" t="s">
        <v>298</v>
      </c>
      <c r="S25" s="13" t="s">
        <v>186</v>
      </c>
      <c r="T25" s="13">
        <v>7408</v>
      </c>
      <c r="U25" s="26">
        <v>2500</v>
      </c>
      <c r="V25" s="27">
        <v>2500</v>
      </c>
      <c r="W25" s="28"/>
      <c r="X25" s="28"/>
      <c r="Y25" s="28"/>
      <c r="Z25" s="28"/>
      <c r="AA25" s="28"/>
      <c r="AB25" s="28"/>
      <c r="AC25" s="28"/>
      <c r="AD25" s="28"/>
      <c r="AE25" s="28"/>
      <c r="AF25" s="11">
        <f t="shared" si="0"/>
        <v>2500</v>
      </c>
    </row>
    <row r="26" s="5" customFormat="1" ht="45" customHeight="1" spans="2:32">
      <c r="B26" s="13">
        <v>17</v>
      </c>
      <c r="C26" s="13" t="s">
        <v>121</v>
      </c>
      <c r="D26" s="13">
        <v>653224</v>
      </c>
      <c r="E26" s="13" t="s">
        <v>263</v>
      </c>
      <c r="F26" s="13" t="s">
        <v>310</v>
      </c>
      <c r="G26" s="13" t="s">
        <v>210</v>
      </c>
      <c r="H26" s="13" t="s">
        <v>56</v>
      </c>
      <c r="I26" s="13" t="s">
        <v>57</v>
      </c>
      <c r="J26" s="13" t="s">
        <v>306</v>
      </c>
      <c r="K26" s="13">
        <v>1</v>
      </c>
      <c r="L26" s="14" t="s">
        <v>309</v>
      </c>
      <c r="M26" s="13" t="s">
        <v>43</v>
      </c>
      <c r="N26" s="15">
        <v>42736</v>
      </c>
      <c r="O26" s="15">
        <v>43100</v>
      </c>
      <c r="P26" s="13" t="s">
        <v>266</v>
      </c>
      <c r="Q26" s="13" t="s">
        <v>297</v>
      </c>
      <c r="R26" s="14" t="s">
        <v>298</v>
      </c>
      <c r="S26" s="13" t="s">
        <v>186</v>
      </c>
      <c r="T26" s="13">
        <v>12817</v>
      </c>
      <c r="U26" s="26">
        <v>4500</v>
      </c>
      <c r="V26" s="27">
        <v>4500</v>
      </c>
      <c r="W26" s="28"/>
      <c r="X26" s="28"/>
      <c r="Y26" s="28"/>
      <c r="Z26" s="28"/>
      <c r="AA26" s="28"/>
      <c r="AB26" s="28"/>
      <c r="AC26" s="28"/>
      <c r="AD26" s="28"/>
      <c r="AE26" s="28"/>
      <c r="AF26" s="11">
        <f t="shared" si="0"/>
        <v>4500</v>
      </c>
    </row>
    <row r="27" s="5" customFormat="1" ht="45" customHeight="1" spans="2:32">
      <c r="B27" s="13">
        <v>18</v>
      </c>
      <c r="C27" s="13" t="s">
        <v>121</v>
      </c>
      <c r="D27" s="13">
        <v>653224</v>
      </c>
      <c r="E27" s="13" t="s">
        <v>311</v>
      </c>
      <c r="F27" s="13" t="s">
        <v>87</v>
      </c>
      <c r="G27" s="13" t="s">
        <v>84</v>
      </c>
      <c r="H27" s="13" t="s">
        <v>56</v>
      </c>
      <c r="I27" s="13" t="s">
        <v>57</v>
      </c>
      <c r="J27" s="13" t="s">
        <v>312</v>
      </c>
      <c r="K27" s="13">
        <v>2</v>
      </c>
      <c r="L27" s="14" t="s">
        <v>313</v>
      </c>
      <c r="M27" s="13" t="s">
        <v>43</v>
      </c>
      <c r="N27" s="15">
        <v>42736</v>
      </c>
      <c r="O27" s="15">
        <v>43465</v>
      </c>
      <c r="P27" s="13" t="s">
        <v>311</v>
      </c>
      <c r="Q27" s="13" t="s">
        <v>314</v>
      </c>
      <c r="R27" s="14" t="s">
        <v>315</v>
      </c>
      <c r="S27" s="13" t="s">
        <v>92</v>
      </c>
      <c r="T27" s="13">
        <v>41481</v>
      </c>
      <c r="U27" s="26">
        <v>2000</v>
      </c>
      <c r="V27" s="27">
        <v>2000</v>
      </c>
      <c r="W27" s="28"/>
      <c r="X27" s="28"/>
      <c r="Y27" s="28"/>
      <c r="Z27" s="28"/>
      <c r="AA27" s="28"/>
      <c r="AB27" s="28"/>
      <c r="AC27" s="28"/>
      <c r="AD27" s="28"/>
      <c r="AE27" s="28"/>
      <c r="AF27" s="11">
        <f t="shared" si="0"/>
        <v>2000</v>
      </c>
    </row>
  </sheetData>
  <mergeCells count="29">
    <mergeCell ref="B3:C3"/>
    <mergeCell ref="E4:S4"/>
    <mergeCell ref="U4:V4"/>
    <mergeCell ref="B8:S8"/>
    <mergeCell ref="B19:S19"/>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AF4:AF6"/>
    <mergeCell ref="W4:AE5"/>
    <mergeCell ref="B1:AF2"/>
  </mergeCells>
  <dataValidations count="7">
    <dataValidation type="list" allowBlank="1" showInputMessage="1" showErrorMessage="1" sqref="G9:G27">
      <formula1>INDIRECT("db!$B$3:$B$70")</formula1>
    </dataValidation>
    <dataValidation type="list" allowBlank="1" showInputMessage="1" showErrorMessage="1" sqref="C9:D27">
      <formula1>#REF!</formula1>
    </dataValidation>
    <dataValidation type="list" allowBlank="1" showInputMessage="1" showErrorMessage="1" sqref="H9:H27">
      <formula1>"有收益,无收益"</formula1>
    </dataValidation>
    <dataValidation type="date" operator="between" allowBlank="1" showInputMessage="1" showErrorMessage="1" sqref="N9:O19">
      <formula1>18172</formula1>
      <formula2>54789</formula2>
    </dataValidation>
    <dataValidation type="list" allowBlank="1" showInputMessage="1" showErrorMessage="1" sqref="S9:S27">
      <formula1>INDIRECT("db!$D$86:$D$167")</formula1>
    </dataValidation>
    <dataValidation type="list" allowBlank="1" showInputMessage="1" showErrorMessage="1" sqref="I9:I27">
      <formula1>"已立项审批,在建状态,停缓建,已完工,已竣工决算"</formula1>
    </dataValidation>
    <dataValidation type="list" allowBlank="1" showInputMessage="1" showErrorMessage="1" sqref="M9:M27">
      <formula1>"中央,省级,市级,县级"</formula1>
    </dataValidation>
  </dataValidations>
  <printOptions horizontalCentered="1"/>
  <pageMargins left="0.159027777777778" right="0.159027777777778" top="1" bottom="1" header="0.509027777777778" footer="0.509027777777778"/>
  <pageSetup paperSize="8" scale="70" fitToHeight="0"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GV17"/>
  <sheetViews>
    <sheetView tabSelected="1" view="pageBreakPreview" zoomScale="55" zoomScaleNormal="70" zoomScaleSheetLayoutView="55" workbookViewId="0">
      <selection activeCell="I33" sqref="I33"/>
    </sheetView>
  </sheetViews>
  <sheetFormatPr defaultColWidth="9" defaultRowHeight="14.25"/>
  <cols>
    <col min="1" max="1" width="4.25" style="4" customWidth="1"/>
    <col min="2" max="2" width="4.5" style="6" customWidth="1"/>
    <col min="3" max="3" width="6.46666666666667" style="4" customWidth="1"/>
    <col min="4" max="4" width="8.75" style="4" customWidth="1"/>
    <col min="5" max="5" width="15.4333333333333" style="7" customWidth="1"/>
    <col min="6" max="6" width="30.8916666666667" style="7" customWidth="1"/>
    <col min="7" max="7" width="12.35" style="7" customWidth="1"/>
    <col min="8" max="8" width="7.64166666666667" style="7" customWidth="1"/>
    <col min="9" max="9" width="15.525" style="7" customWidth="1"/>
    <col min="10" max="10" width="17.5" style="7" customWidth="1"/>
    <col min="11" max="11" width="12.6416666666667" style="7" customWidth="1"/>
    <col min="12" max="12" width="14.2833333333333" style="7" customWidth="1"/>
    <col min="13" max="13" width="18.2083333333333" style="7" customWidth="1"/>
    <col min="14" max="14" width="17.4916666666667" style="7" customWidth="1"/>
    <col min="15" max="15" width="22.1333333333333" style="4" customWidth="1"/>
    <col min="16" max="16" width="18.6333333333333" style="4" customWidth="1"/>
    <col min="17" max="227" width="9" style="4"/>
    <col min="228" max="16355" width="9" style="1"/>
    <col min="16356" max="16366" width="9" style="9"/>
  </cols>
  <sheetData>
    <row r="1" ht="60" customHeight="1"/>
    <row r="2" s="1" customFormat="1" ht="31.5" spans="1:204">
      <c r="A2" s="4"/>
      <c r="B2" s="10" t="s">
        <v>316</v>
      </c>
      <c r="C2" s="10"/>
      <c r="D2" s="10"/>
      <c r="E2" s="10"/>
      <c r="F2" s="10"/>
      <c r="G2" s="10"/>
      <c r="H2" s="10"/>
      <c r="I2" s="10"/>
      <c r="J2" s="10"/>
      <c r="K2" s="10"/>
      <c r="L2" s="10"/>
      <c r="M2" s="10"/>
      <c r="N2" s="10"/>
      <c r="O2" s="10"/>
      <c r="P2" s="10"/>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row>
    <row r="3" s="1" customFormat="1" ht="35.25" customHeight="1" spans="1:204">
      <c r="A3" s="4"/>
      <c r="B3" s="10"/>
      <c r="C3" s="10"/>
      <c r="D3" s="10"/>
      <c r="E3" s="10"/>
      <c r="F3" s="10"/>
      <c r="G3" s="10"/>
      <c r="H3" s="10"/>
      <c r="I3" s="10"/>
      <c r="J3" s="10"/>
      <c r="K3" s="10"/>
      <c r="L3" s="10"/>
      <c r="M3" s="10"/>
      <c r="N3" s="10"/>
      <c r="O3" s="10"/>
      <c r="P3" s="10"/>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row>
    <row r="4" s="1" customFormat="1" ht="30" customHeight="1" spans="1:204">
      <c r="A4" s="4"/>
      <c r="B4" s="7"/>
      <c r="C4" s="7"/>
      <c r="D4" s="4"/>
      <c r="E4" s="7"/>
      <c r="F4" s="7"/>
      <c r="G4" s="7"/>
      <c r="H4" s="7"/>
      <c r="I4" s="7"/>
      <c r="J4" s="7"/>
      <c r="K4" s="7"/>
      <c r="L4" s="7"/>
      <c r="M4" s="7"/>
      <c r="N4" s="6" t="s">
        <v>1</v>
      </c>
      <c r="O4" s="60"/>
      <c r="P4" s="60"/>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row>
    <row r="5" s="2" customFormat="1" ht="36" customHeight="1" spans="2:16">
      <c r="B5" s="51" t="s">
        <v>2</v>
      </c>
      <c r="C5" s="51" t="s">
        <v>3</v>
      </c>
      <c r="D5" s="51" t="s">
        <v>4</v>
      </c>
      <c r="E5" s="51" t="s">
        <v>5</v>
      </c>
      <c r="F5" s="51"/>
      <c r="G5" s="51"/>
      <c r="H5" s="51"/>
      <c r="I5" s="51"/>
      <c r="J5" s="51"/>
      <c r="K5" s="51" t="s">
        <v>6</v>
      </c>
      <c r="L5" s="51" t="s">
        <v>317</v>
      </c>
      <c r="M5" s="51"/>
      <c r="N5" s="61" t="s">
        <v>8</v>
      </c>
      <c r="O5" s="62" t="s">
        <v>318</v>
      </c>
      <c r="P5" s="62" t="s">
        <v>319</v>
      </c>
    </row>
    <row r="6" s="3" customFormat="1" ht="46" customHeight="1" spans="2:16">
      <c r="B6" s="51"/>
      <c r="C6" s="51"/>
      <c r="D6" s="51"/>
      <c r="E6" s="51" t="s">
        <v>10</v>
      </c>
      <c r="F6" s="51" t="s">
        <v>11</v>
      </c>
      <c r="G6" s="51" t="s">
        <v>12</v>
      </c>
      <c r="H6" s="51" t="s">
        <v>22</v>
      </c>
      <c r="I6" s="51" t="s">
        <v>23</v>
      </c>
      <c r="J6" s="51" t="s">
        <v>24</v>
      </c>
      <c r="K6" s="51" t="s">
        <v>6</v>
      </c>
      <c r="L6" s="63" t="s">
        <v>25</v>
      </c>
      <c r="M6" s="63" t="s">
        <v>26</v>
      </c>
      <c r="N6" s="64"/>
      <c r="O6" s="62"/>
      <c r="P6" s="62"/>
    </row>
    <row r="7" s="3" customFormat="1" ht="76" customHeight="1" spans="2:16">
      <c r="B7" s="51"/>
      <c r="C7" s="51"/>
      <c r="D7" s="51"/>
      <c r="E7" s="51"/>
      <c r="F7" s="51"/>
      <c r="G7" s="51"/>
      <c r="H7" s="51"/>
      <c r="I7" s="51"/>
      <c r="J7" s="51"/>
      <c r="K7" s="51"/>
      <c r="L7" s="63"/>
      <c r="M7" s="63"/>
      <c r="N7" s="65" t="s">
        <v>320</v>
      </c>
      <c r="O7" s="66" t="s">
        <v>321</v>
      </c>
      <c r="P7" s="62"/>
    </row>
    <row r="8" s="3" customFormat="1" ht="40" customHeight="1" spans="2:16">
      <c r="B8" s="11" t="s">
        <v>25</v>
      </c>
      <c r="C8" s="11" t="s">
        <v>36</v>
      </c>
      <c r="D8" s="11" t="s">
        <v>36</v>
      </c>
      <c r="E8" s="11" t="s">
        <v>36</v>
      </c>
      <c r="F8" s="11" t="s">
        <v>36</v>
      </c>
      <c r="G8" s="11" t="s">
        <v>36</v>
      </c>
      <c r="H8" s="11" t="s">
        <v>36</v>
      </c>
      <c r="I8" s="11" t="s">
        <v>36</v>
      </c>
      <c r="J8" s="11" t="s">
        <v>36</v>
      </c>
      <c r="K8" s="67">
        <f>SUM(K10:K17)</f>
        <v>108405.82</v>
      </c>
      <c r="L8" s="67">
        <f>SUM(L10:L17)</f>
        <v>90717</v>
      </c>
      <c r="M8" s="67">
        <f>SUM(M9,M16)</f>
        <v>40712</v>
      </c>
      <c r="N8" s="67">
        <f>N9+N16</f>
        <v>31102.75</v>
      </c>
      <c r="O8" s="68">
        <f>O9+O16</f>
        <v>9609.25</v>
      </c>
      <c r="P8" s="69">
        <f t="shared" ref="P8:P15" si="0">N8/M8</f>
        <v>0.763970082530949</v>
      </c>
    </row>
    <row r="9" s="30" customFormat="1" ht="49" customHeight="1" spans="1:16">
      <c r="A9" s="33"/>
      <c r="B9" s="34" t="s">
        <v>322</v>
      </c>
      <c r="C9" s="34"/>
      <c r="D9" s="34"/>
      <c r="E9" s="34"/>
      <c r="F9" s="34"/>
      <c r="G9" s="34"/>
      <c r="H9" s="34"/>
      <c r="I9" s="34"/>
      <c r="J9" s="34"/>
      <c r="K9" s="70"/>
      <c r="L9" s="70"/>
      <c r="M9" s="70">
        <f>SUM(M10:M15)</f>
        <v>30712</v>
      </c>
      <c r="N9" s="71">
        <f>SUM(N10:N15)</f>
        <v>24655.76</v>
      </c>
      <c r="O9" s="71">
        <f>SUM(O10:O15)</f>
        <v>6056.24</v>
      </c>
      <c r="P9" s="72">
        <f t="shared" si="0"/>
        <v>0.802805418077624</v>
      </c>
    </row>
    <row r="10" s="4" customFormat="1" ht="52" customHeight="1" spans="1:16">
      <c r="A10" s="52"/>
      <c r="B10" s="53">
        <v>1</v>
      </c>
      <c r="C10" s="53" t="s">
        <v>122</v>
      </c>
      <c r="D10" s="53">
        <v>653225</v>
      </c>
      <c r="E10" s="54" t="s">
        <v>323</v>
      </c>
      <c r="F10" s="54" t="s">
        <v>324</v>
      </c>
      <c r="G10" s="54" t="s">
        <v>244</v>
      </c>
      <c r="H10" s="53" t="s">
        <v>325</v>
      </c>
      <c r="I10" s="54">
        <v>13899455718</v>
      </c>
      <c r="J10" s="73" t="s">
        <v>326</v>
      </c>
      <c r="K10" s="74">
        <v>30969</v>
      </c>
      <c r="L10" s="75">
        <v>31184</v>
      </c>
      <c r="M10" s="74">
        <v>7500</v>
      </c>
      <c r="N10" s="76">
        <v>7042.97</v>
      </c>
      <c r="O10" s="77">
        <f t="shared" ref="O10:O15" si="1">M10-N10</f>
        <v>457.03</v>
      </c>
      <c r="P10" s="72">
        <f t="shared" si="0"/>
        <v>0.939062666666667</v>
      </c>
    </row>
    <row r="11" s="4" customFormat="1" ht="55" customHeight="1" spans="1:16">
      <c r="A11" s="52"/>
      <c r="B11" s="53">
        <v>2</v>
      </c>
      <c r="C11" s="53" t="s">
        <v>122</v>
      </c>
      <c r="D11" s="53">
        <v>653225</v>
      </c>
      <c r="E11" s="54" t="s">
        <v>327</v>
      </c>
      <c r="F11" s="54" t="s">
        <v>328</v>
      </c>
      <c r="G11" s="54" t="s">
        <v>61</v>
      </c>
      <c r="H11" s="55" t="s">
        <v>329</v>
      </c>
      <c r="I11" s="54">
        <v>13999051296</v>
      </c>
      <c r="J11" s="73" t="s">
        <v>326</v>
      </c>
      <c r="K11" s="74">
        <v>8039</v>
      </c>
      <c r="L11" s="75">
        <v>31184</v>
      </c>
      <c r="M11" s="74">
        <v>2321</v>
      </c>
      <c r="N11" s="76">
        <v>50.34</v>
      </c>
      <c r="O11" s="77">
        <f t="shared" si="1"/>
        <v>2270.66</v>
      </c>
      <c r="P11" s="72">
        <f t="shared" si="0"/>
        <v>0.0216889271865575</v>
      </c>
    </row>
    <row r="12" s="4" customFormat="1" ht="58" customHeight="1" spans="1:16">
      <c r="A12" s="52"/>
      <c r="B12" s="53">
        <v>3</v>
      </c>
      <c r="C12" s="53" t="s">
        <v>122</v>
      </c>
      <c r="D12" s="53">
        <v>653225</v>
      </c>
      <c r="E12" s="54" t="s">
        <v>327</v>
      </c>
      <c r="F12" s="54" t="s">
        <v>330</v>
      </c>
      <c r="G12" s="54" t="s">
        <v>61</v>
      </c>
      <c r="H12" s="55" t="s">
        <v>329</v>
      </c>
      <c r="I12" s="54">
        <v>13999051296</v>
      </c>
      <c r="J12" s="73" t="s">
        <v>326</v>
      </c>
      <c r="K12" s="74">
        <v>7262.82</v>
      </c>
      <c r="L12" s="75"/>
      <c r="M12" s="74">
        <v>2179</v>
      </c>
      <c r="N12" s="76">
        <v>1255.57</v>
      </c>
      <c r="O12" s="77">
        <f t="shared" si="1"/>
        <v>923.43</v>
      </c>
      <c r="P12" s="72">
        <f t="shared" si="0"/>
        <v>0.576213859568609</v>
      </c>
    </row>
    <row r="13" s="4" customFormat="1" ht="41" customHeight="1" spans="1:16">
      <c r="A13" s="52"/>
      <c r="B13" s="53">
        <v>4</v>
      </c>
      <c r="C13" s="53" t="s">
        <v>122</v>
      </c>
      <c r="D13" s="53">
        <v>653225</v>
      </c>
      <c r="E13" s="54" t="s">
        <v>331</v>
      </c>
      <c r="F13" s="54" t="s">
        <v>332</v>
      </c>
      <c r="G13" s="54" t="s">
        <v>178</v>
      </c>
      <c r="H13" s="55" t="s">
        <v>333</v>
      </c>
      <c r="I13" s="54">
        <v>15999387575</v>
      </c>
      <c r="J13" s="73" t="s">
        <v>326</v>
      </c>
      <c r="K13" s="74">
        <v>24214</v>
      </c>
      <c r="L13" s="75"/>
      <c r="M13" s="74">
        <v>2477</v>
      </c>
      <c r="N13" s="76">
        <v>2477</v>
      </c>
      <c r="O13" s="77">
        <f t="shared" si="1"/>
        <v>0</v>
      </c>
      <c r="P13" s="72">
        <f t="shared" si="0"/>
        <v>1</v>
      </c>
    </row>
    <row r="14" s="4" customFormat="1" ht="44" customHeight="1" spans="1:16">
      <c r="A14" s="56"/>
      <c r="B14" s="55">
        <v>5</v>
      </c>
      <c r="C14" s="53" t="s">
        <v>122</v>
      </c>
      <c r="D14" s="53">
        <v>653225</v>
      </c>
      <c r="E14" s="54" t="s">
        <v>334</v>
      </c>
      <c r="F14" s="54" t="s">
        <v>335</v>
      </c>
      <c r="G14" s="54" t="s">
        <v>172</v>
      </c>
      <c r="H14" s="55" t="s">
        <v>336</v>
      </c>
      <c r="I14" s="54">
        <v>13809984851</v>
      </c>
      <c r="J14" s="73" t="s">
        <v>326</v>
      </c>
      <c r="K14" s="74">
        <v>6486</v>
      </c>
      <c r="L14" s="78">
        <v>763</v>
      </c>
      <c r="M14" s="74">
        <v>3000</v>
      </c>
      <c r="N14" s="76">
        <v>3000</v>
      </c>
      <c r="O14" s="77">
        <f t="shared" si="1"/>
        <v>0</v>
      </c>
      <c r="P14" s="72">
        <f t="shared" si="0"/>
        <v>1</v>
      </c>
    </row>
    <row r="15" s="4" customFormat="1" ht="45" customHeight="1" spans="1:16">
      <c r="A15" s="56"/>
      <c r="B15" s="55">
        <v>6</v>
      </c>
      <c r="C15" s="53" t="s">
        <v>122</v>
      </c>
      <c r="D15" s="53">
        <v>653225</v>
      </c>
      <c r="E15" s="54" t="s">
        <v>327</v>
      </c>
      <c r="F15" s="54" t="s">
        <v>337</v>
      </c>
      <c r="G15" s="54" t="s">
        <v>61</v>
      </c>
      <c r="H15" s="55" t="s">
        <v>329</v>
      </c>
      <c r="I15" s="79" t="s">
        <v>338</v>
      </c>
      <c r="J15" s="73" t="s">
        <v>326</v>
      </c>
      <c r="K15" s="74">
        <v>13435</v>
      </c>
      <c r="L15" s="78">
        <v>17586</v>
      </c>
      <c r="M15" s="74">
        <v>13235</v>
      </c>
      <c r="N15" s="76">
        <v>10829.88</v>
      </c>
      <c r="O15" s="77">
        <f t="shared" si="1"/>
        <v>2405.12</v>
      </c>
      <c r="P15" s="72">
        <f t="shared" si="0"/>
        <v>0.818275783906309</v>
      </c>
    </row>
    <row r="16" s="49" customFormat="1" ht="39" customHeight="1" spans="1:16">
      <c r="A16" s="57"/>
      <c r="B16" s="58" t="s">
        <v>339</v>
      </c>
      <c r="C16" s="58"/>
      <c r="D16" s="58"/>
      <c r="E16" s="58"/>
      <c r="F16" s="58"/>
      <c r="G16" s="58"/>
      <c r="H16" s="58"/>
      <c r="I16" s="58"/>
      <c r="J16" s="58"/>
      <c r="K16" s="74"/>
      <c r="L16" s="80"/>
      <c r="M16" s="80">
        <f>SUM(M17:M17)</f>
        <v>10000</v>
      </c>
      <c r="N16" s="71">
        <f>N17</f>
        <v>6446.99</v>
      </c>
      <c r="O16" s="71">
        <f>O17</f>
        <v>3553.01</v>
      </c>
      <c r="P16" s="81">
        <f>P17</f>
        <v>0.644699</v>
      </c>
    </row>
    <row r="17" s="50" customFormat="1" ht="55" customHeight="1" spans="1:204">
      <c r="A17" s="4"/>
      <c r="B17" s="59">
        <v>1</v>
      </c>
      <c r="C17" s="59" t="s">
        <v>122</v>
      </c>
      <c r="D17" s="59">
        <v>653225</v>
      </c>
      <c r="E17" s="54" t="s">
        <v>340</v>
      </c>
      <c r="F17" s="54" t="s">
        <v>341</v>
      </c>
      <c r="G17" s="54" t="s">
        <v>210</v>
      </c>
      <c r="H17" s="59" t="s">
        <v>342</v>
      </c>
      <c r="I17" s="59">
        <v>13399036611</v>
      </c>
      <c r="J17" s="73" t="s">
        <v>326</v>
      </c>
      <c r="K17" s="82">
        <v>18000</v>
      </c>
      <c r="L17" s="82">
        <v>10000</v>
      </c>
      <c r="M17" s="82">
        <v>10000</v>
      </c>
      <c r="N17" s="76">
        <v>6446.99</v>
      </c>
      <c r="O17" s="83">
        <f>M17-N17</f>
        <v>3553.01</v>
      </c>
      <c r="P17" s="81">
        <f>N17/M17</f>
        <v>0.644699</v>
      </c>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row>
  </sheetData>
  <mergeCells count="21">
    <mergeCell ref="B4:C4"/>
    <mergeCell ref="E5:J5"/>
    <mergeCell ref="L5:M5"/>
    <mergeCell ref="B9:J9"/>
    <mergeCell ref="B16:J16"/>
    <mergeCell ref="B5:B7"/>
    <mergeCell ref="C5:C7"/>
    <mergeCell ref="D5:D7"/>
    <mergeCell ref="E6:E7"/>
    <mergeCell ref="F6:F7"/>
    <mergeCell ref="G6:G7"/>
    <mergeCell ref="H6:H7"/>
    <mergeCell ref="I6:I7"/>
    <mergeCell ref="J6:J7"/>
    <mergeCell ref="K6:K7"/>
    <mergeCell ref="L6:L7"/>
    <mergeCell ref="M6:M7"/>
    <mergeCell ref="N5:N6"/>
    <mergeCell ref="O5:O6"/>
    <mergeCell ref="P5:P7"/>
    <mergeCell ref="B2:N3"/>
  </mergeCells>
  <dataValidations count="4">
    <dataValidation type="list" allowBlank="1" showInputMessage="1" showErrorMessage="1" sqref="G16">
      <formula1>INDIRECT("db!$B$3:$B$70")</formula1>
    </dataValidation>
    <dataValidation type="list" allowBlank="1" showInputMessage="1" showErrorMessage="1" sqref="G17 G10:G15">
      <formula1>[1]DB!#REF!</formula1>
    </dataValidation>
    <dataValidation type="list" allowBlank="1" showInputMessage="1" showErrorMessage="1" sqref="J10:J17">
      <formula1>INDIRECT("db!$D$86:$D$167")</formula1>
    </dataValidation>
    <dataValidation type="list" allowBlank="1" showInputMessage="1" showErrorMessage="1" sqref="C10:D17">
      <formula1>#REF!</formula1>
    </dataValidation>
  </dataValidations>
  <printOptions horizontalCentered="1"/>
  <pageMargins left="0.15625" right="0.15625" top="0.609027777777778" bottom="0.609027777777778" header="0.507638888888889" footer="0.507638888888889"/>
  <pageSetup paperSize="8" scale="59" fitToHeight="0"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L38"/>
  <sheetViews>
    <sheetView topLeftCell="O1" workbookViewId="0">
      <selection activeCell="V5" sqref="V5:V6"/>
    </sheetView>
  </sheetViews>
  <sheetFormatPr defaultColWidth="9" defaultRowHeight="14.25"/>
  <cols>
    <col min="1" max="1" width="4.25" style="4" customWidth="1"/>
    <col min="2" max="2" width="4.5" style="6" customWidth="1"/>
    <col min="3" max="3" width="6.75" style="4" customWidth="1"/>
    <col min="4" max="4" width="8.375" style="4" customWidth="1"/>
    <col min="5" max="5" width="11.025" style="7" customWidth="1"/>
    <col min="6" max="6" width="12.7916666666667" style="7" customWidth="1"/>
    <col min="7" max="7" width="9.85" style="7" customWidth="1"/>
    <col min="8" max="8" width="6.625" style="7" customWidth="1"/>
    <col min="9" max="9" width="8.875" style="7" customWidth="1"/>
    <col min="10" max="10" width="6.625" style="7" customWidth="1"/>
    <col min="11" max="11" width="5.875" style="7" customWidth="1"/>
    <col min="12" max="12" width="7.64166666666667" style="7" customWidth="1"/>
    <col min="13" max="13" width="6.375" style="7" customWidth="1"/>
    <col min="14" max="15" width="10.375" style="7" customWidth="1"/>
    <col min="16" max="16" width="9.26666666666667" style="7" customWidth="1"/>
    <col min="17" max="17" width="6.75" style="7" customWidth="1"/>
    <col min="18" max="18" width="11.9083333333333" style="7" customWidth="1"/>
    <col min="19" max="19" width="7.5" style="7" customWidth="1"/>
    <col min="20" max="20" width="8.675" style="7" customWidth="1"/>
    <col min="21" max="21" width="8.5" style="8" customWidth="1"/>
    <col min="22" max="22" width="9.625" style="8" customWidth="1"/>
    <col min="23" max="31" width="9" style="4"/>
    <col min="32" max="32" width="10.875" style="4" customWidth="1"/>
    <col min="33" max="243" width="9" style="4"/>
    <col min="244" max="16371" width="9" style="1"/>
    <col min="16372" max="16384" width="9" style="9"/>
  </cols>
  <sheetData>
    <row r="1" s="1" customFormat="1" ht="18" customHeight="1" spans="1:220">
      <c r="A1" s="4"/>
      <c r="B1" s="10" t="s">
        <v>343</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row>
    <row r="2" s="1" customFormat="1" ht="35.25" customHeight="1" spans="1:220">
      <c r="A2" s="4"/>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row>
    <row r="3" s="1" customFormat="1" ht="24" customHeight="1" spans="1:220">
      <c r="A3" s="4"/>
      <c r="B3" s="7"/>
      <c r="C3" s="7"/>
      <c r="D3" s="4"/>
      <c r="E3" s="7"/>
      <c r="F3" s="7"/>
      <c r="G3" s="7"/>
      <c r="H3" s="7"/>
      <c r="I3" s="7"/>
      <c r="J3" s="7"/>
      <c r="K3" s="7"/>
      <c r="L3" s="7"/>
      <c r="M3" s="7"/>
      <c r="N3" s="7"/>
      <c r="O3" s="7"/>
      <c r="P3" s="7"/>
      <c r="Q3" s="7"/>
      <c r="R3" s="7"/>
      <c r="S3" s="7"/>
      <c r="T3" s="7"/>
      <c r="U3" s="8"/>
      <c r="V3" s="8"/>
      <c r="W3" s="4"/>
      <c r="X3" s="4"/>
      <c r="Y3" s="4"/>
      <c r="Z3" s="4"/>
      <c r="AA3" s="4"/>
      <c r="AB3" s="4"/>
      <c r="AC3" s="4"/>
      <c r="AD3" s="4"/>
      <c r="AE3" s="4"/>
      <c r="AF3" s="4" t="s">
        <v>1</v>
      </c>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row>
    <row r="4" s="2" customFormat="1" ht="29" customHeight="1" spans="2:32">
      <c r="B4" s="11" t="s">
        <v>2</v>
      </c>
      <c r="C4" s="11" t="s">
        <v>3</v>
      </c>
      <c r="D4" s="11" t="s">
        <v>4</v>
      </c>
      <c r="E4" s="11" t="s">
        <v>5</v>
      </c>
      <c r="F4" s="11"/>
      <c r="G4" s="11"/>
      <c r="H4" s="11"/>
      <c r="I4" s="11"/>
      <c r="J4" s="11"/>
      <c r="K4" s="11"/>
      <c r="L4" s="11"/>
      <c r="M4" s="11"/>
      <c r="N4" s="11"/>
      <c r="O4" s="11"/>
      <c r="P4" s="11"/>
      <c r="Q4" s="11"/>
      <c r="R4" s="11"/>
      <c r="S4" s="11"/>
      <c r="T4" s="11" t="s">
        <v>6</v>
      </c>
      <c r="U4" s="16" t="s">
        <v>7</v>
      </c>
      <c r="V4" s="17"/>
      <c r="W4" s="18" t="s">
        <v>8</v>
      </c>
      <c r="X4" s="18"/>
      <c r="Y4" s="18"/>
      <c r="Z4" s="18"/>
      <c r="AA4" s="18"/>
      <c r="AB4" s="18"/>
      <c r="AC4" s="18"/>
      <c r="AD4" s="18"/>
      <c r="AE4" s="18"/>
      <c r="AF4" s="29" t="s">
        <v>9</v>
      </c>
    </row>
    <row r="5" s="3" customFormat="1" ht="29" customHeight="1" spans="2:32">
      <c r="B5" s="11"/>
      <c r="C5" s="11"/>
      <c r="D5" s="11"/>
      <c r="E5" s="11" t="s">
        <v>10</v>
      </c>
      <c r="F5" s="11" t="s">
        <v>11</v>
      </c>
      <c r="G5" s="11" t="s">
        <v>12</v>
      </c>
      <c r="H5" s="11" t="s">
        <v>13</v>
      </c>
      <c r="I5" s="11" t="s">
        <v>14</v>
      </c>
      <c r="J5" s="11" t="s">
        <v>15</v>
      </c>
      <c r="K5" s="11" t="s">
        <v>16</v>
      </c>
      <c r="L5" s="11" t="s">
        <v>17</v>
      </c>
      <c r="M5" s="11" t="s">
        <v>18</v>
      </c>
      <c r="N5" s="11" t="s">
        <v>19</v>
      </c>
      <c r="O5" s="11" t="s">
        <v>20</v>
      </c>
      <c r="P5" s="11" t="s">
        <v>21</v>
      </c>
      <c r="Q5" s="11" t="s">
        <v>22</v>
      </c>
      <c r="R5" s="11" t="s">
        <v>23</v>
      </c>
      <c r="S5" s="11" t="s">
        <v>24</v>
      </c>
      <c r="T5" s="11" t="s">
        <v>6</v>
      </c>
      <c r="U5" s="19" t="s">
        <v>25</v>
      </c>
      <c r="V5" s="20" t="s">
        <v>26</v>
      </c>
      <c r="W5" s="18"/>
      <c r="X5" s="18"/>
      <c r="Y5" s="18"/>
      <c r="Z5" s="18"/>
      <c r="AA5" s="18"/>
      <c r="AB5" s="18"/>
      <c r="AC5" s="18"/>
      <c r="AD5" s="18"/>
      <c r="AE5" s="18"/>
      <c r="AF5" s="29"/>
    </row>
    <row r="6" s="3" customFormat="1" ht="74" customHeight="1" spans="2:32">
      <c r="B6" s="11"/>
      <c r="C6" s="11"/>
      <c r="D6" s="11"/>
      <c r="E6" s="11"/>
      <c r="F6" s="11"/>
      <c r="G6" s="11"/>
      <c r="H6" s="11"/>
      <c r="I6" s="11"/>
      <c r="J6" s="11"/>
      <c r="K6" s="11"/>
      <c r="L6" s="11"/>
      <c r="M6" s="11"/>
      <c r="N6" s="11"/>
      <c r="O6" s="11"/>
      <c r="P6" s="11"/>
      <c r="Q6" s="11"/>
      <c r="R6" s="11"/>
      <c r="S6" s="11"/>
      <c r="T6" s="11"/>
      <c r="U6" s="19"/>
      <c r="V6" s="20"/>
      <c r="W6" s="11" t="s">
        <v>27</v>
      </c>
      <c r="X6" s="11" t="s">
        <v>28</v>
      </c>
      <c r="Y6" s="11" t="s">
        <v>29</v>
      </c>
      <c r="Z6" s="11" t="s">
        <v>30</v>
      </c>
      <c r="AA6" s="11" t="s">
        <v>31</v>
      </c>
      <c r="AB6" s="11" t="s">
        <v>32</v>
      </c>
      <c r="AC6" s="11" t="s">
        <v>33</v>
      </c>
      <c r="AD6" s="11" t="s">
        <v>34</v>
      </c>
      <c r="AE6" s="11" t="s">
        <v>35</v>
      </c>
      <c r="AF6" s="29"/>
    </row>
    <row r="7" s="3" customFormat="1" ht="42" customHeight="1" spans="2:32">
      <c r="B7" s="11" t="s">
        <v>25</v>
      </c>
      <c r="C7" s="11" t="s">
        <v>36</v>
      </c>
      <c r="D7" s="11" t="s">
        <v>36</v>
      </c>
      <c r="E7" s="11" t="s">
        <v>36</v>
      </c>
      <c r="F7" s="11" t="s">
        <v>36</v>
      </c>
      <c r="G7" s="11" t="s">
        <v>36</v>
      </c>
      <c r="H7" s="11" t="s">
        <v>36</v>
      </c>
      <c r="I7" s="11" t="s">
        <v>36</v>
      </c>
      <c r="J7" s="11" t="s">
        <v>36</v>
      </c>
      <c r="K7" s="11" t="s">
        <v>36</v>
      </c>
      <c r="L7" s="11" t="s">
        <v>36</v>
      </c>
      <c r="M7" s="11" t="s">
        <v>36</v>
      </c>
      <c r="N7" s="11" t="s">
        <v>36</v>
      </c>
      <c r="O7" s="11" t="s">
        <v>36</v>
      </c>
      <c r="P7" s="11" t="s">
        <v>36</v>
      </c>
      <c r="Q7" s="11" t="s">
        <v>36</v>
      </c>
      <c r="R7" s="11" t="s">
        <v>36</v>
      </c>
      <c r="S7" s="11" t="s">
        <v>36</v>
      </c>
      <c r="T7" s="11">
        <f>SUM(T9:T38)</f>
        <v>121911.37</v>
      </c>
      <c r="U7" s="11">
        <f>SUM(U9:U38)</f>
        <v>64088</v>
      </c>
      <c r="V7" s="21">
        <f>SUM(V8,V29)</f>
        <v>64088</v>
      </c>
      <c r="W7" s="11"/>
      <c r="X7" s="11"/>
      <c r="Y7" s="11"/>
      <c r="Z7" s="11"/>
      <c r="AA7" s="11"/>
      <c r="AB7" s="11"/>
      <c r="AC7" s="11"/>
      <c r="AD7" s="11"/>
      <c r="AE7" s="11"/>
      <c r="AF7" s="11">
        <f>V7-W7-X7-Y7-Z7-AA7-AB7-AC7-AD7-AE7</f>
        <v>64088</v>
      </c>
    </row>
    <row r="8" s="30" customFormat="1" ht="36" customHeight="1" spans="1:32">
      <c r="A8" s="33"/>
      <c r="B8" s="34" t="s">
        <v>132</v>
      </c>
      <c r="C8" s="34"/>
      <c r="D8" s="34"/>
      <c r="E8" s="34"/>
      <c r="F8" s="34"/>
      <c r="G8" s="34"/>
      <c r="H8" s="34"/>
      <c r="I8" s="34"/>
      <c r="J8" s="34"/>
      <c r="K8" s="34"/>
      <c r="L8" s="34"/>
      <c r="M8" s="34"/>
      <c r="N8" s="34"/>
      <c r="O8" s="34"/>
      <c r="P8" s="34"/>
      <c r="Q8" s="34"/>
      <c r="R8" s="34"/>
      <c r="S8" s="34"/>
      <c r="T8" s="34"/>
      <c r="U8" s="37"/>
      <c r="V8" s="38">
        <f>SUM(V9:V28)</f>
        <v>40588</v>
      </c>
      <c r="W8" s="34"/>
      <c r="X8" s="34"/>
      <c r="Y8" s="34"/>
      <c r="Z8" s="34"/>
      <c r="AA8" s="34"/>
      <c r="AB8" s="34"/>
      <c r="AC8" s="34"/>
      <c r="AD8" s="34"/>
      <c r="AE8" s="34"/>
      <c r="AF8" s="11">
        <f t="shared" ref="AF8:AF38" si="0">V8-W8-X8-Y8-Z8-AA8-AB8-AC8-AD8-AE8</f>
        <v>40588</v>
      </c>
    </row>
    <row r="9" s="5" customFormat="1" ht="35" customHeight="1" spans="1:32">
      <c r="A9" s="44"/>
      <c r="B9" s="13">
        <v>1</v>
      </c>
      <c r="C9" s="13" t="s">
        <v>123</v>
      </c>
      <c r="D9" s="13">
        <v>653226</v>
      </c>
      <c r="E9" s="13" t="s">
        <v>344</v>
      </c>
      <c r="F9" s="45" t="s">
        <v>345</v>
      </c>
      <c r="G9" s="13" t="s">
        <v>346</v>
      </c>
      <c r="H9" s="13" t="s">
        <v>56</v>
      </c>
      <c r="I9" s="13" t="s">
        <v>49</v>
      </c>
      <c r="J9" s="13">
        <v>2018</v>
      </c>
      <c r="K9" s="13">
        <v>2</v>
      </c>
      <c r="L9" s="14" t="s">
        <v>347</v>
      </c>
      <c r="M9" s="13" t="s">
        <v>43</v>
      </c>
      <c r="N9" s="15">
        <v>42856</v>
      </c>
      <c r="O9" s="15">
        <v>43373</v>
      </c>
      <c r="P9" s="13" t="s">
        <v>348</v>
      </c>
      <c r="Q9" s="13" t="s">
        <v>349</v>
      </c>
      <c r="R9" s="13">
        <v>18999059288</v>
      </c>
      <c r="S9" s="13" t="s">
        <v>350</v>
      </c>
      <c r="T9" s="13">
        <v>1898.2</v>
      </c>
      <c r="U9" s="39">
        <v>1598.2</v>
      </c>
      <c r="V9" s="47">
        <v>1598.2</v>
      </c>
      <c r="W9" s="28"/>
      <c r="X9" s="28"/>
      <c r="Y9" s="28"/>
      <c r="Z9" s="28"/>
      <c r="AA9" s="28"/>
      <c r="AB9" s="28"/>
      <c r="AC9" s="28"/>
      <c r="AD9" s="28"/>
      <c r="AE9" s="28"/>
      <c r="AF9" s="11">
        <f t="shared" si="0"/>
        <v>1598.2</v>
      </c>
    </row>
    <row r="10" s="5" customFormat="1" ht="35" customHeight="1" spans="1:32">
      <c r="A10" s="44"/>
      <c r="B10" s="13">
        <v>2</v>
      </c>
      <c r="C10" s="13" t="s">
        <v>123</v>
      </c>
      <c r="D10" s="13">
        <v>653226</v>
      </c>
      <c r="E10" s="13" t="s">
        <v>351</v>
      </c>
      <c r="F10" s="45" t="s">
        <v>352</v>
      </c>
      <c r="G10" s="13" t="s">
        <v>353</v>
      </c>
      <c r="H10" s="13" t="s">
        <v>56</v>
      </c>
      <c r="I10" s="13" t="s">
        <v>67</v>
      </c>
      <c r="J10" s="13">
        <v>2018</v>
      </c>
      <c r="K10" s="13">
        <v>1</v>
      </c>
      <c r="L10" s="14" t="s">
        <v>354</v>
      </c>
      <c r="M10" s="13" t="s">
        <v>43</v>
      </c>
      <c r="N10" s="15">
        <v>43221</v>
      </c>
      <c r="O10" s="15">
        <v>43373</v>
      </c>
      <c r="P10" s="13" t="s">
        <v>355</v>
      </c>
      <c r="Q10" s="13" t="s">
        <v>356</v>
      </c>
      <c r="R10" s="13">
        <v>15909989868</v>
      </c>
      <c r="S10" s="13" t="s">
        <v>326</v>
      </c>
      <c r="T10" s="13">
        <v>150</v>
      </c>
      <c r="U10" s="39">
        <v>150</v>
      </c>
      <c r="V10" s="47">
        <v>150</v>
      </c>
      <c r="W10" s="28"/>
      <c r="X10" s="28"/>
      <c r="Y10" s="28"/>
      <c r="Z10" s="28"/>
      <c r="AA10" s="28"/>
      <c r="AB10" s="28"/>
      <c r="AC10" s="28"/>
      <c r="AD10" s="28"/>
      <c r="AE10" s="28"/>
      <c r="AF10" s="11">
        <f t="shared" si="0"/>
        <v>150</v>
      </c>
    </row>
    <row r="11" s="5" customFormat="1" ht="35" customHeight="1" spans="1:32">
      <c r="A11" s="44"/>
      <c r="B11" s="13">
        <v>3</v>
      </c>
      <c r="C11" s="13" t="s">
        <v>123</v>
      </c>
      <c r="D11" s="13">
        <v>653226</v>
      </c>
      <c r="E11" s="13" t="s">
        <v>357</v>
      </c>
      <c r="F11" s="45" t="s">
        <v>358</v>
      </c>
      <c r="G11" s="13" t="s">
        <v>359</v>
      </c>
      <c r="H11" s="13" t="s">
        <v>56</v>
      </c>
      <c r="I11" s="13" t="s">
        <v>49</v>
      </c>
      <c r="J11" s="13">
        <v>2018</v>
      </c>
      <c r="K11" s="13">
        <v>1</v>
      </c>
      <c r="L11" s="14" t="s">
        <v>360</v>
      </c>
      <c r="M11" s="13" t="s">
        <v>43</v>
      </c>
      <c r="N11" s="15">
        <v>43291</v>
      </c>
      <c r="O11" s="15">
        <v>43373</v>
      </c>
      <c r="P11" s="13" t="s">
        <v>361</v>
      </c>
      <c r="Q11" s="13" t="s">
        <v>362</v>
      </c>
      <c r="R11" s="13">
        <v>15001531117</v>
      </c>
      <c r="S11" s="13" t="s">
        <v>363</v>
      </c>
      <c r="T11" s="13">
        <v>450</v>
      </c>
      <c r="U11" s="39">
        <v>450</v>
      </c>
      <c r="V11" s="47">
        <v>450</v>
      </c>
      <c r="W11" s="28"/>
      <c r="X11" s="28"/>
      <c r="Y11" s="28"/>
      <c r="Z11" s="28"/>
      <c r="AA11" s="28"/>
      <c r="AB11" s="28"/>
      <c r="AC11" s="28"/>
      <c r="AD11" s="28"/>
      <c r="AE11" s="28"/>
      <c r="AF11" s="11">
        <f t="shared" si="0"/>
        <v>450</v>
      </c>
    </row>
    <row r="12" s="5" customFormat="1" ht="35" customHeight="1" spans="1:32">
      <c r="A12" s="44"/>
      <c r="B12" s="13">
        <v>4</v>
      </c>
      <c r="C12" s="13" t="s">
        <v>123</v>
      </c>
      <c r="D12" s="13">
        <v>653226</v>
      </c>
      <c r="E12" s="13" t="s">
        <v>357</v>
      </c>
      <c r="F12" s="45" t="s">
        <v>364</v>
      </c>
      <c r="G12" s="13" t="s">
        <v>359</v>
      </c>
      <c r="H12" s="13" t="s">
        <v>56</v>
      </c>
      <c r="I12" s="13" t="s">
        <v>49</v>
      </c>
      <c r="J12" s="13">
        <v>2018</v>
      </c>
      <c r="K12" s="13">
        <v>1</v>
      </c>
      <c r="L12" s="14" t="s">
        <v>365</v>
      </c>
      <c r="M12" s="13" t="s">
        <v>43</v>
      </c>
      <c r="N12" s="15">
        <v>43291</v>
      </c>
      <c r="O12" s="15">
        <v>43342</v>
      </c>
      <c r="P12" s="13" t="s">
        <v>361</v>
      </c>
      <c r="Q12" s="13" t="s">
        <v>362</v>
      </c>
      <c r="R12" s="13">
        <v>15001531117</v>
      </c>
      <c r="S12" s="13" t="s">
        <v>363</v>
      </c>
      <c r="T12" s="13">
        <v>290</v>
      </c>
      <c r="U12" s="39">
        <v>290</v>
      </c>
      <c r="V12" s="47">
        <v>290</v>
      </c>
      <c r="W12" s="28"/>
      <c r="X12" s="28"/>
      <c r="Y12" s="28"/>
      <c r="Z12" s="28"/>
      <c r="AA12" s="28"/>
      <c r="AB12" s="28"/>
      <c r="AC12" s="28"/>
      <c r="AD12" s="28"/>
      <c r="AE12" s="28"/>
      <c r="AF12" s="11">
        <f t="shared" si="0"/>
        <v>290</v>
      </c>
    </row>
    <row r="13" s="5" customFormat="1" ht="35" customHeight="1" spans="1:32">
      <c r="A13" s="44"/>
      <c r="B13" s="13">
        <v>5</v>
      </c>
      <c r="C13" s="13" t="s">
        <v>123</v>
      </c>
      <c r="D13" s="13">
        <v>653226</v>
      </c>
      <c r="E13" s="13" t="s">
        <v>366</v>
      </c>
      <c r="F13" s="45" t="s">
        <v>367</v>
      </c>
      <c r="G13" s="13" t="s">
        <v>368</v>
      </c>
      <c r="H13" s="13" t="s">
        <v>56</v>
      </c>
      <c r="I13" s="13" t="s">
        <v>67</v>
      </c>
      <c r="J13" s="13">
        <v>2018</v>
      </c>
      <c r="K13" s="13">
        <v>1</v>
      </c>
      <c r="L13" s="14" t="s">
        <v>369</v>
      </c>
      <c r="M13" s="13" t="s">
        <v>43</v>
      </c>
      <c r="N13" s="15">
        <v>43266</v>
      </c>
      <c r="O13" s="15">
        <v>43311</v>
      </c>
      <c r="P13" s="13" t="s">
        <v>370</v>
      </c>
      <c r="Q13" s="13" t="s">
        <v>371</v>
      </c>
      <c r="R13" s="13">
        <v>18997537005</v>
      </c>
      <c r="S13" s="13" t="s">
        <v>45</v>
      </c>
      <c r="T13" s="13">
        <v>6750</v>
      </c>
      <c r="U13" s="39">
        <v>750</v>
      </c>
      <c r="V13" s="47">
        <v>750</v>
      </c>
      <c r="W13" s="28"/>
      <c r="X13" s="28"/>
      <c r="Y13" s="28"/>
      <c r="Z13" s="28"/>
      <c r="AA13" s="28"/>
      <c r="AB13" s="28"/>
      <c r="AC13" s="28"/>
      <c r="AD13" s="28"/>
      <c r="AE13" s="28"/>
      <c r="AF13" s="11">
        <f t="shared" si="0"/>
        <v>750</v>
      </c>
    </row>
    <row r="14" s="5" customFormat="1" ht="35" customHeight="1" spans="1:32">
      <c r="A14" s="44"/>
      <c r="B14" s="13">
        <v>6</v>
      </c>
      <c r="C14" s="13" t="s">
        <v>123</v>
      </c>
      <c r="D14" s="13">
        <v>653226</v>
      </c>
      <c r="E14" s="13" t="s">
        <v>372</v>
      </c>
      <c r="F14" s="45" t="s">
        <v>373</v>
      </c>
      <c r="G14" s="13" t="s">
        <v>374</v>
      </c>
      <c r="H14" s="13" t="s">
        <v>56</v>
      </c>
      <c r="I14" s="13" t="s">
        <v>67</v>
      </c>
      <c r="J14" s="13">
        <v>2018</v>
      </c>
      <c r="K14" s="13">
        <v>1</v>
      </c>
      <c r="L14" s="14" t="s">
        <v>375</v>
      </c>
      <c r="M14" s="13" t="s">
        <v>43</v>
      </c>
      <c r="N14" s="15">
        <v>43266</v>
      </c>
      <c r="O14" s="15">
        <v>43311</v>
      </c>
      <c r="P14" s="13" t="s">
        <v>376</v>
      </c>
      <c r="Q14" s="13" t="s">
        <v>377</v>
      </c>
      <c r="R14" s="13">
        <v>18194995399</v>
      </c>
      <c r="S14" s="13" t="s">
        <v>164</v>
      </c>
      <c r="T14" s="13">
        <v>8235</v>
      </c>
      <c r="U14" s="39">
        <v>3250</v>
      </c>
      <c r="V14" s="47">
        <v>3250</v>
      </c>
      <c r="W14" s="28"/>
      <c r="X14" s="28"/>
      <c r="Y14" s="28"/>
      <c r="Z14" s="28"/>
      <c r="AA14" s="28"/>
      <c r="AB14" s="28"/>
      <c r="AC14" s="28"/>
      <c r="AD14" s="28"/>
      <c r="AE14" s="28"/>
      <c r="AF14" s="11">
        <f t="shared" si="0"/>
        <v>3250</v>
      </c>
    </row>
    <row r="15" s="5" customFormat="1" ht="35" customHeight="1" spans="1:32">
      <c r="A15" s="44"/>
      <c r="B15" s="13">
        <v>7</v>
      </c>
      <c r="C15" s="13" t="s">
        <v>123</v>
      </c>
      <c r="D15" s="13">
        <v>653226</v>
      </c>
      <c r="E15" s="13" t="s">
        <v>378</v>
      </c>
      <c r="F15" s="45" t="s">
        <v>379</v>
      </c>
      <c r="G15" s="13" t="s">
        <v>61</v>
      </c>
      <c r="H15" s="13" t="s">
        <v>56</v>
      </c>
      <c r="I15" s="13" t="s">
        <v>49</v>
      </c>
      <c r="J15" s="13">
        <v>2018</v>
      </c>
      <c r="K15" s="13">
        <v>1</v>
      </c>
      <c r="L15" s="14" t="s">
        <v>380</v>
      </c>
      <c r="M15" s="13" t="s">
        <v>43</v>
      </c>
      <c r="N15" s="15">
        <v>43291</v>
      </c>
      <c r="O15" s="15">
        <v>43646</v>
      </c>
      <c r="P15" s="13" t="s">
        <v>381</v>
      </c>
      <c r="Q15" s="13" t="s">
        <v>382</v>
      </c>
      <c r="R15" s="13">
        <v>15809030666</v>
      </c>
      <c r="S15" s="13" t="s">
        <v>326</v>
      </c>
      <c r="T15" s="13"/>
      <c r="U15" s="39">
        <v>2073.8</v>
      </c>
      <c r="V15" s="47">
        <v>2073.8</v>
      </c>
      <c r="W15" s="28"/>
      <c r="X15" s="28"/>
      <c r="Y15" s="28"/>
      <c r="Z15" s="28"/>
      <c r="AA15" s="28"/>
      <c r="AB15" s="28"/>
      <c r="AC15" s="28"/>
      <c r="AD15" s="28"/>
      <c r="AE15" s="28"/>
      <c r="AF15" s="11">
        <f t="shared" si="0"/>
        <v>2073.8</v>
      </c>
    </row>
    <row r="16" s="5" customFormat="1" ht="35" customHeight="1" spans="1:32">
      <c r="A16" s="44"/>
      <c r="B16" s="13">
        <v>8</v>
      </c>
      <c r="C16" s="13" t="s">
        <v>123</v>
      </c>
      <c r="D16" s="13">
        <v>653226</v>
      </c>
      <c r="E16" s="13" t="s">
        <v>383</v>
      </c>
      <c r="F16" s="45" t="s">
        <v>384</v>
      </c>
      <c r="G16" s="13" t="s">
        <v>385</v>
      </c>
      <c r="H16" s="13" t="s">
        <v>56</v>
      </c>
      <c r="I16" s="13" t="s">
        <v>49</v>
      </c>
      <c r="J16" s="13">
        <v>2018</v>
      </c>
      <c r="K16" s="13">
        <v>1</v>
      </c>
      <c r="L16" s="14" t="s">
        <v>386</v>
      </c>
      <c r="M16" s="13" t="s">
        <v>51</v>
      </c>
      <c r="N16" s="15">
        <v>43311</v>
      </c>
      <c r="O16" s="15">
        <v>43373</v>
      </c>
      <c r="P16" s="13" t="s">
        <v>387</v>
      </c>
      <c r="Q16" s="13" t="s">
        <v>388</v>
      </c>
      <c r="R16" s="13">
        <v>13999055778</v>
      </c>
      <c r="S16" s="13" t="s">
        <v>54</v>
      </c>
      <c r="T16" s="13">
        <v>24600</v>
      </c>
      <c r="U16" s="39">
        <v>4000</v>
      </c>
      <c r="V16" s="47">
        <v>4000</v>
      </c>
      <c r="W16" s="28"/>
      <c r="X16" s="28"/>
      <c r="Y16" s="28"/>
      <c r="Z16" s="28"/>
      <c r="AA16" s="28"/>
      <c r="AB16" s="28"/>
      <c r="AC16" s="28"/>
      <c r="AD16" s="28"/>
      <c r="AE16" s="28"/>
      <c r="AF16" s="11">
        <f t="shared" si="0"/>
        <v>4000</v>
      </c>
    </row>
    <row r="17" s="5" customFormat="1" ht="35" customHeight="1" spans="1:32">
      <c r="A17" s="44"/>
      <c r="B17" s="13">
        <v>9</v>
      </c>
      <c r="C17" s="13" t="s">
        <v>123</v>
      </c>
      <c r="D17" s="13">
        <v>653226</v>
      </c>
      <c r="E17" s="13" t="s">
        <v>387</v>
      </c>
      <c r="F17" s="45" t="s">
        <v>389</v>
      </c>
      <c r="G17" s="13" t="s">
        <v>244</v>
      </c>
      <c r="H17" s="13" t="s">
        <v>56</v>
      </c>
      <c r="I17" s="13" t="s">
        <v>49</v>
      </c>
      <c r="J17" s="13">
        <v>2018</v>
      </c>
      <c r="K17" s="13">
        <v>1</v>
      </c>
      <c r="L17" s="14" t="s">
        <v>390</v>
      </c>
      <c r="M17" s="13" t="s">
        <v>51</v>
      </c>
      <c r="N17" s="15">
        <v>43282</v>
      </c>
      <c r="O17" s="15">
        <v>43373</v>
      </c>
      <c r="P17" s="13" t="s">
        <v>387</v>
      </c>
      <c r="Q17" s="13" t="s">
        <v>388</v>
      </c>
      <c r="R17" s="13">
        <v>13999055778</v>
      </c>
      <c r="S17" s="13" t="s">
        <v>54</v>
      </c>
      <c r="T17" s="13">
        <v>2743</v>
      </c>
      <c r="U17" s="39">
        <v>1943</v>
      </c>
      <c r="V17" s="47">
        <v>1943</v>
      </c>
      <c r="W17" s="28"/>
      <c r="X17" s="28"/>
      <c r="Y17" s="28"/>
      <c r="Z17" s="28"/>
      <c r="AA17" s="28"/>
      <c r="AB17" s="28"/>
      <c r="AC17" s="28"/>
      <c r="AD17" s="28"/>
      <c r="AE17" s="28"/>
      <c r="AF17" s="11">
        <f t="shared" si="0"/>
        <v>1943</v>
      </c>
    </row>
    <row r="18" s="5" customFormat="1" ht="35" customHeight="1" spans="1:32">
      <c r="A18" s="44"/>
      <c r="B18" s="13">
        <v>10</v>
      </c>
      <c r="C18" s="13" t="s">
        <v>123</v>
      </c>
      <c r="D18" s="13">
        <v>653226</v>
      </c>
      <c r="E18" s="13" t="s">
        <v>387</v>
      </c>
      <c r="F18" s="45" t="s">
        <v>391</v>
      </c>
      <c r="G18" s="13" t="s">
        <v>244</v>
      </c>
      <c r="H18" s="13" t="s">
        <v>56</v>
      </c>
      <c r="I18" s="13" t="s">
        <v>49</v>
      </c>
      <c r="J18" s="13">
        <v>2018</v>
      </c>
      <c r="K18" s="13">
        <v>1</v>
      </c>
      <c r="L18" s="14" t="s">
        <v>392</v>
      </c>
      <c r="M18" s="13" t="s">
        <v>51</v>
      </c>
      <c r="N18" s="15">
        <v>43282</v>
      </c>
      <c r="O18" s="15">
        <v>43373</v>
      </c>
      <c r="P18" s="13" t="s">
        <v>387</v>
      </c>
      <c r="Q18" s="13" t="s">
        <v>388</v>
      </c>
      <c r="R18" s="13">
        <v>13999055778</v>
      </c>
      <c r="S18" s="13" t="s">
        <v>54</v>
      </c>
      <c r="T18" s="13">
        <v>7891</v>
      </c>
      <c r="U18" s="39">
        <v>5547</v>
      </c>
      <c r="V18" s="47">
        <v>5547</v>
      </c>
      <c r="W18" s="28"/>
      <c r="X18" s="28"/>
      <c r="Y18" s="28"/>
      <c r="Z18" s="28"/>
      <c r="AA18" s="28"/>
      <c r="AB18" s="28"/>
      <c r="AC18" s="28"/>
      <c r="AD18" s="28"/>
      <c r="AE18" s="28"/>
      <c r="AF18" s="11">
        <f t="shared" si="0"/>
        <v>5547</v>
      </c>
    </row>
    <row r="19" s="5" customFormat="1" ht="35" customHeight="1" spans="1:32">
      <c r="A19" s="44"/>
      <c r="B19" s="13">
        <v>11</v>
      </c>
      <c r="C19" s="13" t="s">
        <v>123</v>
      </c>
      <c r="D19" s="13">
        <v>653226</v>
      </c>
      <c r="E19" s="13" t="s">
        <v>387</v>
      </c>
      <c r="F19" s="45" t="s">
        <v>393</v>
      </c>
      <c r="G19" s="13" t="s">
        <v>244</v>
      </c>
      <c r="H19" s="13" t="s">
        <v>56</v>
      </c>
      <c r="I19" s="13" t="s">
        <v>49</v>
      </c>
      <c r="J19" s="13">
        <v>2018</v>
      </c>
      <c r="K19" s="13">
        <v>1</v>
      </c>
      <c r="L19" s="14" t="s">
        <v>394</v>
      </c>
      <c r="M19" s="13" t="s">
        <v>51</v>
      </c>
      <c r="N19" s="15">
        <v>43282</v>
      </c>
      <c r="O19" s="15">
        <v>43373</v>
      </c>
      <c r="P19" s="13" t="s">
        <v>387</v>
      </c>
      <c r="Q19" s="13" t="s">
        <v>388</v>
      </c>
      <c r="R19" s="13">
        <v>13999055778</v>
      </c>
      <c r="S19" s="13" t="s">
        <v>54</v>
      </c>
      <c r="T19" s="13">
        <v>1436</v>
      </c>
      <c r="U19" s="39">
        <v>1436</v>
      </c>
      <c r="V19" s="47">
        <v>1436</v>
      </c>
      <c r="W19" s="28"/>
      <c r="X19" s="28"/>
      <c r="Y19" s="28"/>
      <c r="Z19" s="28"/>
      <c r="AA19" s="28"/>
      <c r="AB19" s="28"/>
      <c r="AC19" s="28"/>
      <c r="AD19" s="28"/>
      <c r="AE19" s="28"/>
      <c r="AF19" s="11">
        <f t="shared" si="0"/>
        <v>1436</v>
      </c>
    </row>
    <row r="20" s="5" customFormat="1" ht="35" customHeight="1" spans="1:32">
      <c r="A20" s="44"/>
      <c r="B20" s="13">
        <v>12</v>
      </c>
      <c r="C20" s="13" t="s">
        <v>123</v>
      </c>
      <c r="D20" s="13">
        <v>653226</v>
      </c>
      <c r="E20" s="13" t="s">
        <v>387</v>
      </c>
      <c r="F20" s="45" t="s">
        <v>395</v>
      </c>
      <c r="G20" s="13" t="s">
        <v>244</v>
      </c>
      <c r="H20" s="13" t="s">
        <v>56</v>
      </c>
      <c r="I20" s="13" t="s">
        <v>49</v>
      </c>
      <c r="J20" s="13">
        <v>2018</v>
      </c>
      <c r="K20" s="13">
        <v>1</v>
      </c>
      <c r="L20" s="14" t="s">
        <v>396</v>
      </c>
      <c r="M20" s="13" t="s">
        <v>51</v>
      </c>
      <c r="N20" s="15">
        <v>43282</v>
      </c>
      <c r="O20" s="15">
        <v>43373</v>
      </c>
      <c r="P20" s="13" t="s">
        <v>387</v>
      </c>
      <c r="Q20" s="13" t="s">
        <v>388</v>
      </c>
      <c r="R20" s="13">
        <v>13999055778</v>
      </c>
      <c r="S20" s="13" t="s">
        <v>54</v>
      </c>
      <c r="T20" s="13">
        <v>1376</v>
      </c>
      <c r="U20" s="39">
        <v>1376</v>
      </c>
      <c r="V20" s="47">
        <v>1376</v>
      </c>
      <c r="W20" s="28"/>
      <c r="X20" s="28"/>
      <c r="Y20" s="28"/>
      <c r="Z20" s="28"/>
      <c r="AA20" s="28"/>
      <c r="AB20" s="28"/>
      <c r="AC20" s="28"/>
      <c r="AD20" s="28"/>
      <c r="AE20" s="28"/>
      <c r="AF20" s="11">
        <f t="shared" si="0"/>
        <v>1376</v>
      </c>
    </row>
    <row r="21" s="5" customFormat="1" ht="35" customHeight="1" spans="1:32">
      <c r="A21" s="44"/>
      <c r="B21" s="13">
        <v>13</v>
      </c>
      <c r="C21" s="13" t="s">
        <v>123</v>
      </c>
      <c r="D21" s="13">
        <v>653226</v>
      </c>
      <c r="E21" s="13" t="s">
        <v>387</v>
      </c>
      <c r="F21" s="45" t="s">
        <v>397</v>
      </c>
      <c r="G21" s="13" t="s">
        <v>244</v>
      </c>
      <c r="H21" s="13" t="s">
        <v>56</v>
      </c>
      <c r="I21" s="13" t="s">
        <v>49</v>
      </c>
      <c r="J21" s="13">
        <v>2018</v>
      </c>
      <c r="K21" s="13">
        <v>1</v>
      </c>
      <c r="L21" s="14" t="s">
        <v>398</v>
      </c>
      <c r="M21" s="13" t="s">
        <v>51</v>
      </c>
      <c r="N21" s="15">
        <v>43282</v>
      </c>
      <c r="O21" s="15">
        <v>43373</v>
      </c>
      <c r="P21" s="13" t="s">
        <v>387</v>
      </c>
      <c r="Q21" s="13" t="s">
        <v>388</v>
      </c>
      <c r="R21" s="13">
        <v>13999055778</v>
      </c>
      <c r="S21" s="13" t="s">
        <v>54</v>
      </c>
      <c r="T21" s="13">
        <v>1257</v>
      </c>
      <c r="U21" s="39">
        <v>1257</v>
      </c>
      <c r="V21" s="47">
        <v>1257</v>
      </c>
      <c r="W21" s="28"/>
      <c r="X21" s="28"/>
      <c r="Y21" s="28"/>
      <c r="Z21" s="28"/>
      <c r="AA21" s="28"/>
      <c r="AB21" s="28"/>
      <c r="AC21" s="28"/>
      <c r="AD21" s="28"/>
      <c r="AE21" s="28"/>
      <c r="AF21" s="11">
        <f t="shared" si="0"/>
        <v>1257</v>
      </c>
    </row>
    <row r="22" s="5" customFormat="1" ht="35" customHeight="1" spans="1:32">
      <c r="A22" s="44"/>
      <c r="B22" s="13">
        <v>14</v>
      </c>
      <c r="C22" s="13" t="s">
        <v>123</v>
      </c>
      <c r="D22" s="13">
        <v>653226</v>
      </c>
      <c r="E22" s="13" t="s">
        <v>387</v>
      </c>
      <c r="F22" s="45" t="s">
        <v>399</v>
      </c>
      <c r="G22" s="13" t="s">
        <v>244</v>
      </c>
      <c r="H22" s="13" t="s">
        <v>56</v>
      </c>
      <c r="I22" s="13" t="s">
        <v>49</v>
      </c>
      <c r="J22" s="13">
        <v>2018</v>
      </c>
      <c r="K22" s="13">
        <v>1</v>
      </c>
      <c r="L22" s="14" t="s">
        <v>400</v>
      </c>
      <c r="M22" s="13" t="s">
        <v>51</v>
      </c>
      <c r="N22" s="15">
        <v>43252</v>
      </c>
      <c r="O22" s="15">
        <v>43373</v>
      </c>
      <c r="P22" s="13" t="s">
        <v>387</v>
      </c>
      <c r="Q22" s="13" t="s">
        <v>388</v>
      </c>
      <c r="R22" s="13">
        <v>13999055778</v>
      </c>
      <c r="S22" s="13" t="s">
        <v>54</v>
      </c>
      <c r="T22" s="13">
        <v>1013.17</v>
      </c>
      <c r="U22" s="39">
        <v>268</v>
      </c>
      <c r="V22" s="47">
        <v>268</v>
      </c>
      <c r="W22" s="28"/>
      <c r="X22" s="28"/>
      <c r="Y22" s="28"/>
      <c r="Z22" s="28"/>
      <c r="AA22" s="28"/>
      <c r="AB22" s="28"/>
      <c r="AC22" s="28"/>
      <c r="AD22" s="28"/>
      <c r="AE22" s="28"/>
      <c r="AF22" s="11">
        <f t="shared" si="0"/>
        <v>268</v>
      </c>
    </row>
    <row r="23" s="5" customFormat="1" ht="35" customHeight="1" spans="1:32">
      <c r="A23" s="44"/>
      <c r="B23" s="13">
        <v>15</v>
      </c>
      <c r="C23" s="13" t="s">
        <v>123</v>
      </c>
      <c r="D23" s="13">
        <v>653226</v>
      </c>
      <c r="E23" s="13" t="s">
        <v>387</v>
      </c>
      <c r="F23" s="45" t="s">
        <v>401</v>
      </c>
      <c r="G23" s="13" t="s">
        <v>244</v>
      </c>
      <c r="H23" s="13" t="s">
        <v>56</v>
      </c>
      <c r="I23" s="13" t="s">
        <v>49</v>
      </c>
      <c r="J23" s="13">
        <v>2018</v>
      </c>
      <c r="K23" s="13">
        <v>1</v>
      </c>
      <c r="L23" s="14" t="s">
        <v>402</v>
      </c>
      <c r="M23" s="13" t="s">
        <v>51</v>
      </c>
      <c r="N23" s="15">
        <v>43282</v>
      </c>
      <c r="O23" s="15">
        <v>43373</v>
      </c>
      <c r="P23" s="13" t="s">
        <v>387</v>
      </c>
      <c r="Q23" s="13" t="s">
        <v>388</v>
      </c>
      <c r="R23" s="13">
        <v>13999055778</v>
      </c>
      <c r="S23" s="13" t="s">
        <v>54</v>
      </c>
      <c r="T23" s="13">
        <v>2448</v>
      </c>
      <c r="U23" s="39">
        <v>2448</v>
      </c>
      <c r="V23" s="47">
        <v>2448</v>
      </c>
      <c r="W23" s="28"/>
      <c r="X23" s="28"/>
      <c r="Y23" s="28"/>
      <c r="Z23" s="28"/>
      <c r="AA23" s="28"/>
      <c r="AB23" s="28"/>
      <c r="AC23" s="28"/>
      <c r="AD23" s="28"/>
      <c r="AE23" s="28"/>
      <c r="AF23" s="11">
        <f t="shared" si="0"/>
        <v>2448</v>
      </c>
    </row>
    <row r="24" s="5" customFormat="1" ht="35" customHeight="1" spans="1:32">
      <c r="A24" s="44"/>
      <c r="B24" s="13">
        <v>16</v>
      </c>
      <c r="C24" s="13" t="s">
        <v>123</v>
      </c>
      <c r="D24" s="13">
        <v>653226</v>
      </c>
      <c r="E24" s="13" t="s">
        <v>387</v>
      </c>
      <c r="F24" s="45" t="s">
        <v>403</v>
      </c>
      <c r="G24" s="13" t="s">
        <v>244</v>
      </c>
      <c r="H24" s="13" t="s">
        <v>56</v>
      </c>
      <c r="I24" s="13" t="s">
        <v>49</v>
      </c>
      <c r="J24" s="13">
        <v>2018</v>
      </c>
      <c r="K24" s="13">
        <v>1</v>
      </c>
      <c r="L24" s="14" t="s">
        <v>404</v>
      </c>
      <c r="M24" s="13" t="s">
        <v>51</v>
      </c>
      <c r="N24" s="15">
        <v>43252</v>
      </c>
      <c r="O24" s="15">
        <v>43373</v>
      </c>
      <c r="P24" s="13" t="s">
        <v>387</v>
      </c>
      <c r="Q24" s="13" t="s">
        <v>388</v>
      </c>
      <c r="R24" s="13">
        <v>13999055778</v>
      </c>
      <c r="S24" s="13" t="s">
        <v>54</v>
      </c>
      <c r="T24" s="13">
        <v>893</v>
      </c>
      <c r="U24" s="39">
        <v>71</v>
      </c>
      <c r="V24" s="47">
        <v>71</v>
      </c>
      <c r="W24" s="28"/>
      <c r="X24" s="28"/>
      <c r="Y24" s="28"/>
      <c r="Z24" s="28"/>
      <c r="AA24" s="28"/>
      <c r="AB24" s="28"/>
      <c r="AC24" s="28"/>
      <c r="AD24" s="28"/>
      <c r="AE24" s="28"/>
      <c r="AF24" s="11">
        <f t="shared" si="0"/>
        <v>71</v>
      </c>
    </row>
    <row r="25" s="5" customFormat="1" ht="35" customHeight="1" spans="1:32">
      <c r="A25" s="44"/>
      <c r="B25" s="13">
        <v>17</v>
      </c>
      <c r="C25" s="13" t="s">
        <v>123</v>
      </c>
      <c r="D25" s="13">
        <v>653226</v>
      </c>
      <c r="E25" s="13" t="s">
        <v>387</v>
      </c>
      <c r="F25" s="45" t="s">
        <v>405</v>
      </c>
      <c r="G25" s="13" t="s">
        <v>244</v>
      </c>
      <c r="H25" s="13" t="s">
        <v>56</v>
      </c>
      <c r="I25" s="13" t="s">
        <v>49</v>
      </c>
      <c r="J25" s="13">
        <v>2018</v>
      </c>
      <c r="K25" s="13">
        <v>1</v>
      </c>
      <c r="L25" s="14" t="s">
        <v>406</v>
      </c>
      <c r="M25" s="13" t="s">
        <v>51</v>
      </c>
      <c r="N25" s="15">
        <v>43252</v>
      </c>
      <c r="O25" s="15">
        <v>43373</v>
      </c>
      <c r="P25" s="13" t="s">
        <v>387</v>
      </c>
      <c r="Q25" s="13" t="s">
        <v>388</v>
      </c>
      <c r="R25" s="13">
        <v>13999055778</v>
      </c>
      <c r="S25" s="13" t="s">
        <v>54</v>
      </c>
      <c r="T25" s="13">
        <v>295</v>
      </c>
      <c r="U25" s="39"/>
      <c r="V25" s="47"/>
      <c r="W25" s="28"/>
      <c r="X25" s="28"/>
      <c r="Y25" s="28"/>
      <c r="Z25" s="28"/>
      <c r="AA25" s="28"/>
      <c r="AB25" s="28"/>
      <c r="AC25" s="28"/>
      <c r="AD25" s="28"/>
      <c r="AE25" s="28"/>
      <c r="AF25" s="11">
        <f t="shared" si="0"/>
        <v>0</v>
      </c>
    </row>
    <row r="26" s="5" customFormat="1" ht="35" customHeight="1" spans="1:32">
      <c r="A26" s="44"/>
      <c r="B26" s="13">
        <v>18</v>
      </c>
      <c r="C26" s="13" t="s">
        <v>123</v>
      </c>
      <c r="D26" s="13">
        <v>653226</v>
      </c>
      <c r="E26" s="13" t="s">
        <v>387</v>
      </c>
      <c r="F26" s="45" t="s">
        <v>407</v>
      </c>
      <c r="G26" s="13" t="s">
        <v>244</v>
      </c>
      <c r="H26" s="13" t="s">
        <v>56</v>
      </c>
      <c r="I26" s="13" t="s">
        <v>49</v>
      </c>
      <c r="J26" s="13">
        <v>2017</v>
      </c>
      <c r="K26" s="13">
        <v>1</v>
      </c>
      <c r="L26" s="14" t="s">
        <v>408</v>
      </c>
      <c r="M26" s="13" t="s">
        <v>51</v>
      </c>
      <c r="N26" s="15">
        <v>42948</v>
      </c>
      <c r="O26" s="15">
        <v>43210</v>
      </c>
      <c r="P26" s="13" t="s">
        <v>387</v>
      </c>
      <c r="Q26" s="13" t="s">
        <v>388</v>
      </c>
      <c r="R26" s="13">
        <v>13999055778</v>
      </c>
      <c r="S26" s="13" t="s">
        <v>54</v>
      </c>
      <c r="T26" s="13">
        <v>717</v>
      </c>
      <c r="U26" s="39">
        <v>92</v>
      </c>
      <c r="V26" s="47">
        <v>92</v>
      </c>
      <c r="W26" s="28"/>
      <c r="X26" s="28"/>
      <c r="Y26" s="28"/>
      <c r="Z26" s="28"/>
      <c r="AA26" s="28"/>
      <c r="AB26" s="28"/>
      <c r="AC26" s="28"/>
      <c r="AD26" s="28"/>
      <c r="AE26" s="28"/>
      <c r="AF26" s="11">
        <f t="shared" si="0"/>
        <v>92</v>
      </c>
    </row>
    <row r="27" s="5" customFormat="1" ht="35" customHeight="1" spans="1:32">
      <c r="A27" s="35"/>
      <c r="B27" s="13">
        <v>19</v>
      </c>
      <c r="C27" s="13" t="s">
        <v>123</v>
      </c>
      <c r="D27" s="13">
        <v>653226</v>
      </c>
      <c r="E27" s="13" t="s">
        <v>381</v>
      </c>
      <c r="F27" s="13" t="s">
        <v>409</v>
      </c>
      <c r="G27" s="13" t="s">
        <v>61</v>
      </c>
      <c r="H27" s="13" t="s">
        <v>56</v>
      </c>
      <c r="I27" s="13" t="s">
        <v>49</v>
      </c>
      <c r="J27" s="13">
        <v>2017</v>
      </c>
      <c r="K27" s="13">
        <v>2</v>
      </c>
      <c r="L27" s="14" t="s">
        <v>410</v>
      </c>
      <c r="M27" s="13" t="s">
        <v>51</v>
      </c>
      <c r="N27" s="15">
        <v>42856</v>
      </c>
      <c r="O27" s="15">
        <v>43311</v>
      </c>
      <c r="P27" s="13" t="s">
        <v>381</v>
      </c>
      <c r="Q27" s="13" t="s">
        <v>382</v>
      </c>
      <c r="R27" s="13">
        <v>15809030666</v>
      </c>
      <c r="S27" s="13" t="s">
        <v>326</v>
      </c>
      <c r="T27" s="13">
        <v>1618</v>
      </c>
      <c r="U27" s="39">
        <v>1618</v>
      </c>
      <c r="V27" s="47">
        <v>1618</v>
      </c>
      <c r="W27" s="28"/>
      <c r="X27" s="28"/>
      <c r="Y27" s="28"/>
      <c r="Z27" s="28"/>
      <c r="AA27" s="28"/>
      <c r="AB27" s="28"/>
      <c r="AC27" s="28"/>
      <c r="AD27" s="28"/>
      <c r="AE27" s="28"/>
      <c r="AF27" s="11">
        <f t="shared" si="0"/>
        <v>1618</v>
      </c>
    </row>
    <row r="28" s="5" customFormat="1" ht="35" customHeight="1" spans="1:32">
      <c r="A28" s="35"/>
      <c r="B28" s="13">
        <v>20</v>
      </c>
      <c r="C28" s="13" t="s">
        <v>123</v>
      </c>
      <c r="D28" s="13">
        <v>653226</v>
      </c>
      <c r="E28" s="13" t="s">
        <v>381</v>
      </c>
      <c r="F28" s="13" t="s">
        <v>411</v>
      </c>
      <c r="G28" s="13" t="s">
        <v>61</v>
      </c>
      <c r="H28" s="13" t="s">
        <v>56</v>
      </c>
      <c r="I28" s="13" t="s">
        <v>49</v>
      </c>
      <c r="J28" s="13">
        <v>2018</v>
      </c>
      <c r="K28" s="13">
        <v>2</v>
      </c>
      <c r="L28" s="14" t="s">
        <v>412</v>
      </c>
      <c r="M28" s="13" t="s">
        <v>413</v>
      </c>
      <c r="N28" s="15">
        <v>43252</v>
      </c>
      <c r="O28" s="15">
        <v>43646</v>
      </c>
      <c r="P28" s="13" t="s">
        <v>381</v>
      </c>
      <c r="Q28" s="13" t="s">
        <v>382</v>
      </c>
      <c r="R28" s="13">
        <v>15809030666</v>
      </c>
      <c r="S28" s="13" t="s">
        <v>326</v>
      </c>
      <c r="T28" s="13">
        <v>14364</v>
      </c>
      <c r="U28" s="39">
        <v>11970</v>
      </c>
      <c r="V28" s="47">
        <v>11970</v>
      </c>
      <c r="W28" s="28"/>
      <c r="X28" s="28"/>
      <c r="Y28" s="28"/>
      <c r="Z28" s="28"/>
      <c r="AA28" s="28"/>
      <c r="AB28" s="28"/>
      <c r="AC28" s="28"/>
      <c r="AD28" s="28"/>
      <c r="AE28" s="28"/>
      <c r="AF28" s="11">
        <f t="shared" si="0"/>
        <v>11970</v>
      </c>
    </row>
    <row r="29" s="4" customFormat="1" ht="41" customHeight="1" spans="2:32">
      <c r="B29" s="12" t="s">
        <v>71</v>
      </c>
      <c r="C29" s="12"/>
      <c r="D29" s="12"/>
      <c r="E29" s="12"/>
      <c r="F29" s="12"/>
      <c r="G29" s="12"/>
      <c r="H29" s="12"/>
      <c r="I29" s="12"/>
      <c r="J29" s="12"/>
      <c r="K29" s="12"/>
      <c r="L29" s="12"/>
      <c r="M29" s="12"/>
      <c r="N29" s="12"/>
      <c r="O29" s="12"/>
      <c r="P29" s="12"/>
      <c r="Q29" s="12"/>
      <c r="R29" s="12"/>
      <c r="S29" s="12"/>
      <c r="T29" s="22"/>
      <c r="U29" s="23"/>
      <c r="V29" s="24">
        <f>SUM(V30:V38)</f>
        <v>23500</v>
      </c>
      <c r="W29" s="25"/>
      <c r="X29" s="25"/>
      <c r="Y29" s="25"/>
      <c r="Z29" s="25"/>
      <c r="AA29" s="25"/>
      <c r="AB29" s="25"/>
      <c r="AC29" s="25"/>
      <c r="AD29" s="25"/>
      <c r="AE29" s="25"/>
      <c r="AF29" s="11">
        <f t="shared" si="0"/>
        <v>23500</v>
      </c>
    </row>
    <row r="30" s="5" customFormat="1" ht="35" customHeight="1" spans="2:32">
      <c r="B30" s="13">
        <v>1</v>
      </c>
      <c r="C30" s="13" t="s">
        <v>123</v>
      </c>
      <c r="D30" s="13">
        <v>653226</v>
      </c>
      <c r="E30" s="13" t="s">
        <v>414</v>
      </c>
      <c r="F30" s="13" t="s">
        <v>415</v>
      </c>
      <c r="G30" s="13" t="s">
        <v>84</v>
      </c>
      <c r="H30" s="13" t="s">
        <v>56</v>
      </c>
      <c r="I30" s="13" t="s">
        <v>67</v>
      </c>
      <c r="J30" s="13" t="s">
        <v>306</v>
      </c>
      <c r="K30" s="13">
        <v>1</v>
      </c>
      <c r="L30" s="14" t="s">
        <v>416</v>
      </c>
      <c r="M30" s="13" t="s">
        <v>43</v>
      </c>
      <c r="N30" s="15">
        <v>42901</v>
      </c>
      <c r="O30" s="15">
        <v>43235</v>
      </c>
      <c r="P30" s="13" t="s">
        <v>414</v>
      </c>
      <c r="Q30" s="13" t="s">
        <v>417</v>
      </c>
      <c r="R30" s="13">
        <v>15999382080</v>
      </c>
      <c r="S30" s="13" t="s">
        <v>79</v>
      </c>
      <c r="T30" s="13">
        <v>10230</v>
      </c>
      <c r="U30" s="13">
        <f t="shared" ref="U30:U38" si="1">SUM(V30:V30)</f>
        <v>5000</v>
      </c>
      <c r="V30" s="48">
        <v>5000</v>
      </c>
      <c r="W30" s="28"/>
      <c r="X30" s="28"/>
      <c r="Y30" s="28"/>
      <c r="Z30" s="28"/>
      <c r="AA30" s="28"/>
      <c r="AB30" s="28"/>
      <c r="AC30" s="28"/>
      <c r="AD30" s="28"/>
      <c r="AE30" s="28"/>
      <c r="AF30" s="11">
        <f t="shared" si="0"/>
        <v>5000</v>
      </c>
    </row>
    <row r="31" s="5" customFormat="1" ht="35" customHeight="1" spans="2:32">
      <c r="B31" s="13">
        <v>2</v>
      </c>
      <c r="C31" s="13" t="s">
        <v>123</v>
      </c>
      <c r="D31" s="13">
        <v>653226</v>
      </c>
      <c r="E31" s="13" t="s">
        <v>414</v>
      </c>
      <c r="F31" s="13" t="s">
        <v>418</v>
      </c>
      <c r="G31" s="13" t="s">
        <v>84</v>
      </c>
      <c r="H31" s="13" t="s">
        <v>56</v>
      </c>
      <c r="I31" s="13" t="s">
        <v>67</v>
      </c>
      <c r="J31" s="13" t="s">
        <v>306</v>
      </c>
      <c r="K31" s="13">
        <v>1</v>
      </c>
      <c r="L31" s="14" t="s">
        <v>416</v>
      </c>
      <c r="M31" s="13" t="s">
        <v>43</v>
      </c>
      <c r="N31" s="15">
        <v>42901</v>
      </c>
      <c r="O31" s="15">
        <v>43235</v>
      </c>
      <c r="P31" s="13" t="s">
        <v>414</v>
      </c>
      <c r="Q31" s="13" t="s">
        <v>417</v>
      </c>
      <c r="R31" s="13">
        <v>15999382080</v>
      </c>
      <c r="S31" s="13" t="s">
        <v>79</v>
      </c>
      <c r="T31" s="13">
        <v>4791</v>
      </c>
      <c r="U31" s="13">
        <f t="shared" si="1"/>
        <v>2000</v>
      </c>
      <c r="V31" s="48">
        <v>2000</v>
      </c>
      <c r="W31" s="28"/>
      <c r="X31" s="28"/>
      <c r="Y31" s="28"/>
      <c r="Z31" s="28"/>
      <c r="AA31" s="28"/>
      <c r="AB31" s="28"/>
      <c r="AC31" s="28"/>
      <c r="AD31" s="28"/>
      <c r="AE31" s="28"/>
      <c r="AF31" s="11">
        <f t="shared" si="0"/>
        <v>2000</v>
      </c>
    </row>
    <row r="32" s="5" customFormat="1" ht="35" customHeight="1" spans="2:32">
      <c r="B32" s="13">
        <v>3</v>
      </c>
      <c r="C32" s="13" t="s">
        <v>123</v>
      </c>
      <c r="D32" s="13">
        <v>653226</v>
      </c>
      <c r="E32" s="13" t="s">
        <v>414</v>
      </c>
      <c r="F32" s="13" t="s">
        <v>419</v>
      </c>
      <c r="G32" s="13" t="s">
        <v>84</v>
      </c>
      <c r="H32" s="13" t="s">
        <v>56</v>
      </c>
      <c r="I32" s="13" t="s">
        <v>67</v>
      </c>
      <c r="J32" s="13" t="s">
        <v>306</v>
      </c>
      <c r="K32" s="13">
        <v>1</v>
      </c>
      <c r="L32" s="14" t="s">
        <v>416</v>
      </c>
      <c r="M32" s="13" t="s">
        <v>43</v>
      </c>
      <c r="N32" s="15">
        <v>42901</v>
      </c>
      <c r="O32" s="15">
        <v>43235</v>
      </c>
      <c r="P32" s="13" t="s">
        <v>414</v>
      </c>
      <c r="Q32" s="13" t="s">
        <v>417</v>
      </c>
      <c r="R32" s="13">
        <v>15999382080</v>
      </c>
      <c r="S32" s="13" t="s">
        <v>79</v>
      </c>
      <c r="T32" s="13">
        <v>1584</v>
      </c>
      <c r="U32" s="13">
        <f t="shared" si="1"/>
        <v>500</v>
      </c>
      <c r="V32" s="48">
        <v>500</v>
      </c>
      <c r="W32" s="28"/>
      <c r="X32" s="28"/>
      <c r="Y32" s="28"/>
      <c r="Z32" s="28"/>
      <c r="AA32" s="28"/>
      <c r="AB32" s="28"/>
      <c r="AC32" s="28"/>
      <c r="AD32" s="28"/>
      <c r="AE32" s="28"/>
      <c r="AF32" s="11">
        <f t="shared" si="0"/>
        <v>500</v>
      </c>
    </row>
    <row r="33" s="5" customFormat="1" ht="35" customHeight="1" spans="2:32">
      <c r="B33" s="13">
        <v>4</v>
      </c>
      <c r="C33" s="13" t="s">
        <v>123</v>
      </c>
      <c r="D33" s="13">
        <v>653226</v>
      </c>
      <c r="E33" s="13" t="s">
        <v>414</v>
      </c>
      <c r="F33" s="13" t="s">
        <v>420</v>
      </c>
      <c r="G33" s="13" t="s">
        <v>421</v>
      </c>
      <c r="H33" s="13" t="s">
        <v>56</v>
      </c>
      <c r="I33" s="13" t="s">
        <v>67</v>
      </c>
      <c r="J33" s="13" t="s">
        <v>306</v>
      </c>
      <c r="K33" s="13">
        <v>1</v>
      </c>
      <c r="L33" s="14" t="s">
        <v>416</v>
      </c>
      <c r="M33" s="13" t="s">
        <v>43</v>
      </c>
      <c r="N33" s="15">
        <v>42901</v>
      </c>
      <c r="O33" s="15">
        <v>43235</v>
      </c>
      <c r="P33" s="13" t="s">
        <v>414</v>
      </c>
      <c r="Q33" s="13" t="s">
        <v>417</v>
      </c>
      <c r="R33" s="13">
        <v>15999382080</v>
      </c>
      <c r="S33" s="13" t="s">
        <v>422</v>
      </c>
      <c r="T33" s="13">
        <v>1700</v>
      </c>
      <c r="U33" s="13">
        <f t="shared" si="1"/>
        <v>1000</v>
      </c>
      <c r="V33" s="48">
        <v>1000</v>
      </c>
      <c r="W33" s="28"/>
      <c r="X33" s="28"/>
      <c r="Y33" s="28"/>
      <c r="Z33" s="28"/>
      <c r="AA33" s="28"/>
      <c r="AB33" s="28"/>
      <c r="AC33" s="28"/>
      <c r="AD33" s="28"/>
      <c r="AE33" s="28"/>
      <c r="AF33" s="11">
        <f t="shared" si="0"/>
        <v>1000</v>
      </c>
    </row>
    <row r="34" s="5" customFormat="1" ht="35" customHeight="1" spans="2:32">
      <c r="B34" s="13">
        <v>5</v>
      </c>
      <c r="C34" s="13" t="s">
        <v>123</v>
      </c>
      <c r="D34" s="13">
        <v>653226</v>
      </c>
      <c r="E34" s="13" t="s">
        <v>414</v>
      </c>
      <c r="F34" s="13" t="s">
        <v>423</v>
      </c>
      <c r="G34" s="13" t="s">
        <v>421</v>
      </c>
      <c r="H34" s="13" t="s">
        <v>56</v>
      </c>
      <c r="I34" s="13" t="s">
        <v>67</v>
      </c>
      <c r="J34" s="13" t="s">
        <v>306</v>
      </c>
      <c r="K34" s="13">
        <v>1</v>
      </c>
      <c r="L34" s="14" t="s">
        <v>416</v>
      </c>
      <c r="M34" s="13" t="s">
        <v>43</v>
      </c>
      <c r="N34" s="15">
        <v>42901</v>
      </c>
      <c r="O34" s="15">
        <v>43235</v>
      </c>
      <c r="P34" s="13" t="s">
        <v>414</v>
      </c>
      <c r="Q34" s="13" t="s">
        <v>417</v>
      </c>
      <c r="R34" s="13">
        <v>15999382080</v>
      </c>
      <c r="S34" s="13" t="s">
        <v>422</v>
      </c>
      <c r="T34" s="13">
        <v>8971</v>
      </c>
      <c r="U34" s="13">
        <f t="shared" si="1"/>
        <v>6000</v>
      </c>
      <c r="V34" s="48">
        <v>6000</v>
      </c>
      <c r="W34" s="28"/>
      <c r="X34" s="28"/>
      <c r="Y34" s="28"/>
      <c r="Z34" s="28"/>
      <c r="AA34" s="28"/>
      <c r="AB34" s="28"/>
      <c r="AC34" s="28"/>
      <c r="AD34" s="28"/>
      <c r="AE34" s="28"/>
      <c r="AF34" s="11">
        <f t="shared" si="0"/>
        <v>6000</v>
      </c>
    </row>
    <row r="35" s="5" customFormat="1" ht="35" customHeight="1" spans="2:32">
      <c r="B35" s="13">
        <v>6</v>
      </c>
      <c r="C35" s="13" t="s">
        <v>123</v>
      </c>
      <c r="D35" s="13">
        <v>653227</v>
      </c>
      <c r="E35" s="13" t="s">
        <v>414</v>
      </c>
      <c r="F35" s="13" t="s">
        <v>424</v>
      </c>
      <c r="G35" s="13" t="s">
        <v>425</v>
      </c>
      <c r="H35" s="13" t="s">
        <v>56</v>
      </c>
      <c r="I35" s="13" t="s">
        <v>67</v>
      </c>
      <c r="J35" s="13" t="s">
        <v>295</v>
      </c>
      <c r="K35" s="13">
        <v>2</v>
      </c>
      <c r="L35" s="14" t="s">
        <v>416</v>
      </c>
      <c r="M35" s="13" t="s">
        <v>43</v>
      </c>
      <c r="N35" s="15">
        <v>42902</v>
      </c>
      <c r="O35" s="15">
        <v>43236</v>
      </c>
      <c r="P35" s="13" t="s">
        <v>414</v>
      </c>
      <c r="Q35" s="13" t="s">
        <v>417</v>
      </c>
      <c r="R35" s="13">
        <v>15999382081</v>
      </c>
      <c r="S35" s="13" t="s">
        <v>426</v>
      </c>
      <c r="T35" s="13">
        <v>2246</v>
      </c>
      <c r="U35" s="13">
        <f t="shared" si="1"/>
        <v>1500</v>
      </c>
      <c r="V35" s="48">
        <v>1500</v>
      </c>
      <c r="W35" s="28"/>
      <c r="X35" s="28"/>
      <c r="Y35" s="28"/>
      <c r="Z35" s="28"/>
      <c r="AA35" s="28"/>
      <c r="AB35" s="28"/>
      <c r="AC35" s="28"/>
      <c r="AD35" s="28"/>
      <c r="AE35" s="28"/>
      <c r="AF35" s="11">
        <f t="shared" si="0"/>
        <v>1500</v>
      </c>
    </row>
    <row r="36" s="5" customFormat="1" ht="35" customHeight="1" spans="2:32">
      <c r="B36" s="13">
        <v>7</v>
      </c>
      <c r="C36" s="13" t="s">
        <v>123</v>
      </c>
      <c r="D36" s="13">
        <v>653228</v>
      </c>
      <c r="E36" s="13" t="s">
        <v>414</v>
      </c>
      <c r="F36" s="13" t="s">
        <v>427</v>
      </c>
      <c r="G36" s="13" t="s">
        <v>428</v>
      </c>
      <c r="H36" s="13" t="s">
        <v>56</v>
      </c>
      <c r="I36" s="13" t="s">
        <v>67</v>
      </c>
      <c r="J36" s="13" t="s">
        <v>429</v>
      </c>
      <c r="K36" s="13">
        <v>3</v>
      </c>
      <c r="L36" s="14" t="s">
        <v>416</v>
      </c>
      <c r="M36" s="13" t="s">
        <v>43</v>
      </c>
      <c r="N36" s="15">
        <v>42903</v>
      </c>
      <c r="O36" s="15">
        <v>43237</v>
      </c>
      <c r="P36" s="13" t="s">
        <v>414</v>
      </c>
      <c r="Q36" s="13" t="s">
        <v>417</v>
      </c>
      <c r="R36" s="13">
        <v>15999382082</v>
      </c>
      <c r="S36" s="13" t="s">
        <v>430</v>
      </c>
      <c r="T36" s="13">
        <v>5496</v>
      </c>
      <c r="U36" s="13">
        <f t="shared" si="1"/>
        <v>3000</v>
      </c>
      <c r="V36" s="48">
        <v>3000</v>
      </c>
      <c r="W36" s="28"/>
      <c r="X36" s="28"/>
      <c r="Y36" s="28"/>
      <c r="Z36" s="28"/>
      <c r="AA36" s="28"/>
      <c r="AB36" s="28"/>
      <c r="AC36" s="28"/>
      <c r="AD36" s="28"/>
      <c r="AE36" s="28"/>
      <c r="AF36" s="11">
        <f t="shared" si="0"/>
        <v>3000</v>
      </c>
    </row>
    <row r="37" s="5" customFormat="1" ht="35" customHeight="1" spans="2:32">
      <c r="B37" s="13">
        <v>8</v>
      </c>
      <c r="C37" s="13" t="s">
        <v>123</v>
      </c>
      <c r="D37" s="13">
        <v>653229</v>
      </c>
      <c r="E37" s="13" t="s">
        <v>414</v>
      </c>
      <c r="F37" s="13" t="s">
        <v>431</v>
      </c>
      <c r="G37" s="13" t="s">
        <v>432</v>
      </c>
      <c r="H37" s="13" t="s">
        <v>56</v>
      </c>
      <c r="I37" s="13" t="s">
        <v>67</v>
      </c>
      <c r="J37" s="13" t="s">
        <v>433</v>
      </c>
      <c r="K37" s="13">
        <v>4</v>
      </c>
      <c r="L37" s="14" t="s">
        <v>416</v>
      </c>
      <c r="M37" s="13" t="s">
        <v>43</v>
      </c>
      <c r="N37" s="15">
        <v>42904</v>
      </c>
      <c r="O37" s="15">
        <v>43238</v>
      </c>
      <c r="P37" s="13" t="s">
        <v>414</v>
      </c>
      <c r="Q37" s="13" t="s">
        <v>417</v>
      </c>
      <c r="R37" s="13">
        <v>15999382083</v>
      </c>
      <c r="S37" s="13" t="s">
        <v>434</v>
      </c>
      <c r="T37" s="13">
        <v>1112</v>
      </c>
      <c r="U37" s="13">
        <f t="shared" si="1"/>
        <v>500</v>
      </c>
      <c r="V37" s="48">
        <v>500</v>
      </c>
      <c r="W37" s="28"/>
      <c r="X37" s="28"/>
      <c r="Y37" s="28"/>
      <c r="Z37" s="28"/>
      <c r="AA37" s="28"/>
      <c r="AB37" s="28"/>
      <c r="AC37" s="28"/>
      <c r="AD37" s="28"/>
      <c r="AE37" s="28"/>
      <c r="AF37" s="11">
        <f t="shared" si="0"/>
        <v>500</v>
      </c>
    </row>
    <row r="38" s="5" customFormat="1" ht="35" customHeight="1" spans="2:32">
      <c r="B38" s="13">
        <v>9</v>
      </c>
      <c r="C38" s="13" t="s">
        <v>123</v>
      </c>
      <c r="D38" s="13">
        <v>653226</v>
      </c>
      <c r="E38" s="13" t="s">
        <v>435</v>
      </c>
      <c r="F38" s="13" t="s">
        <v>87</v>
      </c>
      <c r="G38" s="13" t="s">
        <v>84</v>
      </c>
      <c r="H38" s="13" t="s">
        <v>56</v>
      </c>
      <c r="I38" s="13" t="s">
        <v>57</v>
      </c>
      <c r="J38" s="13" t="s">
        <v>306</v>
      </c>
      <c r="K38" s="13">
        <v>1</v>
      </c>
      <c r="L38" s="14" t="s">
        <v>436</v>
      </c>
      <c r="M38" s="13" t="s">
        <v>43</v>
      </c>
      <c r="N38" s="15">
        <v>42809</v>
      </c>
      <c r="O38" s="15">
        <v>43115</v>
      </c>
      <c r="P38" s="13" t="s">
        <v>435</v>
      </c>
      <c r="Q38" s="13" t="s">
        <v>437</v>
      </c>
      <c r="R38" s="13" t="s">
        <v>438</v>
      </c>
      <c r="S38" s="13" t="s">
        <v>92</v>
      </c>
      <c r="T38" s="13">
        <v>7357</v>
      </c>
      <c r="U38" s="13">
        <f t="shared" si="1"/>
        <v>4000</v>
      </c>
      <c r="V38" s="48">
        <v>4000</v>
      </c>
      <c r="W38" s="28"/>
      <c r="X38" s="28"/>
      <c r="Y38" s="28"/>
      <c r="Z38" s="28"/>
      <c r="AA38" s="28"/>
      <c r="AB38" s="28"/>
      <c r="AC38" s="28"/>
      <c r="AD38" s="28"/>
      <c r="AE38" s="28"/>
      <c r="AF38" s="11">
        <f t="shared" si="0"/>
        <v>4000</v>
      </c>
    </row>
  </sheetData>
  <mergeCells count="29">
    <mergeCell ref="B3:C3"/>
    <mergeCell ref="E4:S4"/>
    <mergeCell ref="U4:V4"/>
    <mergeCell ref="B8:S8"/>
    <mergeCell ref="B29:S29"/>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AF4:AF6"/>
    <mergeCell ref="W4:AE5"/>
    <mergeCell ref="B1:AF2"/>
  </mergeCells>
  <dataValidations count="7">
    <dataValidation type="list" allowBlank="1" showInputMessage="1" showErrorMessage="1" sqref="G9:G38">
      <formula1>INDIRECT("db!$B$3:$B$70")</formula1>
    </dataValidation>
    <dataValidation type="list" allowBlank="1" showInputMessage="1" showErrorMessage="1" sqref="C9:D38">
      <formula1>#REF!</formula1>
    </dataValidation>
    <dataValidation type="list" allowBlank="1" showInputMessage="1" showErrorMessage="1" sqref="H9:H38">
      <formula1>"有收益,无收益"</formula1>
    </dataValidation>
    <dataValidation type="date" operator="between" allowBlank="1" showInputMessage="1" showErrorMessage="1" sqref="N9:O38">
      <formula1>18172</formula1>
      <formula2>54789</formula2>
    </dataValidation>
    <dataValidation type="list" allowBlank="1" showInputMessage="1" showErrorMessage="1" sqref="S9:S38">
      <formula1>INDIRECT("db!$D$86:$D$167")</formula1>
    </dataValidation>
    <dataValidation type="list" allowBlank="1" showInputMessage="1" showErrorMessage="1" sqref="I9:I38">
      <formula1>"已立项审批,在建状态,停缓建,已完工,已竣工决算"</formula1>
    </dataValidation>
    <dataValidation type="list" allowBlank="1" showInputMessage="1" showErrorMessage="1" sqref="M9:M38">
      <formula1>"中央,省级,市级,县级"</formula1>
    </dataValidation>
  </dataValidations>
  <printOptions horizontalCentered="1"/>
  <pageMargins left="0.2" right="0.2" top="1" bottom="1" header="0.509027777777778" footer="0.509027777777778"/>
  <pageSetup paperSize="8" scale="70" fitToHeight="0"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L15"/>
  <sheetViews>
    <sheetView zoomScale="70" zoomScaleNormal="70" workbookViewId="0">
      <selection activeCell="U5" sqref="U5:V6"/>
    </sheetView>
  </sheetViews>
  <sheetFormatPr defaultColWidth="9" defaultRowHeight="14.25"/>
  <cols>
    <col min="1" max="1" width="4.25" style="4" customWidth="1"/>
    <col min="2" max="2" width="4.5" style="6" customWidth="1"/>
    <col min="3" max="3" width="6.75" style="4" customWidth="1"/>
    <col min="4" max="4" width="8.375" style="4" customWidth="1"/>
    <col min="5" max="5" width="11.025" style="7" customWidth="1"/>
    <col min="6" max="6" width="12.7916666666667" style="7" customWidth="1"/>
    <col min="7" max="7" width="9.85" style="7" customWidth="1"/>
    <col min="8" max="8" width="6.625" style="7" customWidth="1"/>
    <col min="9" max="9" width="8.875" style="7" customWidth="1"/>
    <col min="10" max="10" width="6.625" style="7" customWidth="1"/>
    <col min="11" max="11" width="5.875" style="7" customWidth="1"/>
    <col min="12" max="12" width="7.64166666666667" style="7" customWidth="1"/>
    <col min="13" max="13" width="6.375" style="7" customWidth="1"/>
    <col min="14" max="15" width="10.375" style="7" customWidth="1"/>
    <col min="16" max="16" width="9.26666666666667" style="7" customWidth="1"/>
    <col min="17" max="17" width="6.75" style="7" customWidth="1"/>
    <col min="18" max="18" width="11.9083333333333" style="7" customWidth="1"/>
    <col min="19" max="19" width="7.5" style="7" customWidth="1"/>
    <col min="20" max="20" width="8.675" style="7" customWidth="1"/>
    <col min="21" max="21" width="8.5" style="8" customWidth="1"/>
    <col min="22" max="22" width="9.625" style="8" customWidth="1"/>
    <col min="23" max="31" width="9" style="4"/>
    <col min="32" max="32" width="10.875" style="4" customWidth="1"/>
    <col min="33" max="243" width="9" style="4"/>
    <col min="244" max="16371" width="9" style="1"/>
    <col min="16372" max="16384" width="9" style="9"/>
  </cols>
  <sheetData>
    <row r="1" s="1" customFormat="1" ht="18" customHeight="1" spans="1:220">
      <c r="A1" s="4"/>
      <c r="B1" s="10" t="s">
        <v>439</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row>
    <row r="2" s="1" customFormat="1" ht="35.25" customHeight="1" spans="1:220">
      <c r="A2" s="4"/>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row>
    <row r="3" s="1" customFormat="1" ht="24" customHeight="1" spans="1:220">
      <c r="A3" s="4"/>
      <c r="B3" s="42"/>
      <c r="C3" s="42"/>
      <c r="D3" s="43"/>
      <c r="E3" s="42"/>
      <c r="F3" s="42"/>
      <c r="G3" s="42"/>
      <c r="H3" s="42"/>
      <c r="I3" s="42"/>
      <c r="J3" s="42"/>
      <c r="K3" s="42"/>
      <c r="L3" s="42"/>
      <c r="M3" s="42"/>
      <c r="N3" s="42"/>
      <c r="O3" s="42"/>
      <c r="P3" s="42"/>
      <c r="Q3" s="42"/>
      <c r="R3" s="42"/>
      <c r="S3" s="42"/>
      <c r="T3" s="42"/>
      <c r="U3" s="46"/>
      <c r="V3" s="46"/>
      <c r="W3" s="4"/>
      <c r="X3" s="4"/>
      <c r="Y3" s="4"/>
      <c r="Z3" s="4"/>
      <c r="AA3" s="4"/>
      <c r="AB3" s="4"/>
      <c r="AC3" s="4"/>
      <c r="AD3" s="4"/>
      <c r="AE3" s="4"/>
      <c r="AF3" s="4" t="s">
        <v>1</v>
      </c>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row>
    <row r="4" s="2" customFormat="1" ht="29" customHeight="1" spans="2:32">
      <c r="B4" s="11" t="s">
        <v>2</v>
      </c>
      <c r="C4" s="11" t="s">
        <v>3</v>
      </c>
      <c r="D4" s="11" t="s">
        <v>4</v>
      </c>
      <c r="E4" s="11" t="s">
        <v>5</v>
      </c>
      <c r="F4" s="11"/>
      <c r="G4" s="11"/>
      <c r="H4" s="11"/>
      <c r="I4" s="11"/>
      <c r="J4" s="11"/>
      <c r="K4" s="11"/>
      <c r="L4" s="11"/>
      <c r="M4" s="11"/>
      <c r="N4" s="11"/>
      <c r="O4" s="11"/>
      <c r="P4" s="11"/>
      <c r="Q4" s="11"/>
      <c r="R4" s="11"/>
      <c r="S4" s="11"/>
      <c r="T4" s="11" t="s">
        <v>6</v>
      </c>
      <c r="U4" s="16" t="s">
        <v>7</v>
      </c>
      <c r="V4" s="17"/>
      <c r="W4" s="18" t="s">
        <v>8</v>
      </c>
      <c r="X4" s="18"/>
      <c r="Y4" s="18"/>
      <c r="Z4" s="18"/>
      <c r="AA4" s="18"/>
      <c r="AB4" s="18"/>
      <c r="AC4" s="18"/>
      <c r="AD4" s="18"/>
      <c r="AE4" s="18"/>
      <c r="AF4" s="29" t="s">
        <v>9</v>
      </c>
    </row>
    <row r="5" s="3" customFormat="1" ht="29" customHeight="1" spans="2:32">
      <c r="B5" s="11"/>
      <c r="C5" s="11"/>
      <c r="D5" s="11"/>
      <c r="E5" s="11" t="s">
        <v>10</v>
      </c>
      <c r="F5" s="11" t="s">
        <v>11</v>
      </c>
      <c r="G5" s="11" t="s">
        <v>12</v>
      </c>
      <c r="H5" s="11" t="s">
        <v>13</v>
      </c>
      <c r="I5" s="11" t="s">
        <v>14</v>
      </c>
      <c r="J5" s="11" t="s">
        <v>15</v>
      </c>
      <c r="K5" s="11" t="s">
        <v>16</v>
      </c>
      <c r="L5" s="11" t="s">
        <v>17</v>
      </c>
      <c r="M5" s="11" t="s">
        <v>18</v>
      </c>
      <c r="N5" s="11" t="s">
        <v>19</v>
      </c>
      <c r="O5" s="11" t="s">
        <v>20</v>
      </c>
      <c r="P5" s="11" t="s">
        <v>21</v>
      </c>
      <c r="Q5" s="11" t="s">
        <v>22</v>
      </c>
      <c r="R5" s="11" t="s">
        <v>23</v>
      </c>
      <c r="S5" s="11" t="s">
        <v>24</v>
      </c>
      <c r="T5" s="11" t="s">
        <v>6</v>
      </c>
      <c r="U5" s="19" t="s">
        <v>25</v>
      </c>
      <c r="V5" s="20" t="s">
        <v>26</v>
      </c>
      <c r="W5" s="18"/>
      <c r="X5" s="18"/>
      <c r="Y5" s="18"/>
      <c r="Z5" s="18"/>
      <c r="AA5" s="18"/>
      <c r="AB5" s="18"/>
      <c r="AC5" s="18"/>
      <c r="AD5" s="18"/>
      <c r="AE5" s="18"/>
      <c r="AF5" s="29"/>
    </row>
    <row r="6" s="3" customFormat="1" ht="75" customHeight="1" spans="2:32">
      <c r="B6" s="11"/>
      <c r="C6" s="11"/>
      <c r="D6" s="11"/>
      <c r="E6" s="11"/>
      <c r="F6" s="11"/>
      <c r="G6" s="11"/>
      <c r="H6" s="11"/>
      <c r="I6" s="11"/>
      <c r="J6" s="11"/>
      <c r="K6" s="11"/>
      <c r="L6" s="11"/>
      <c r="M6" s="11"/>
      <c r="N6" s="11"/>
      <c r="O6" s="11"/>
      <c r="P6" s="11"/>
      <c r="Q6" s="11"/>
      <c r="R6" s="11"/>
      <c r="S6" s="11"/>
      <c r="T6" s="11"/>
      <c r="U6" s="19"/>
      <c r="V6" s="20"/>
      <c r="W6" s="11" t="s">
        <v>27</v>
      </c>
      <c r="X6" s="11" t="s">
        <v>28</v>
      </c>
      <c r="Y6" s="11" t="s">
        <v>29</v>
      </c>
      <c r="Z6" s="11" t="s">
        <v>30</v>
      </c>
      <c r="AA6" s="11" t="s">
        <v>31</v>
      </c>
      <c r="AB6" s="11" t="s">
        <v>32</v>
      </c>
      <c r="AC6" s="11" t="s">
        <v>33</v>
      </c>
      <c r="AD6" s="11" t="s">
        <v>34</v>
      </c>
      <c r="AE6" s="11" t="s">
        <v>35</v>
      </c>
      <c r="AF6" s="29"/>
    </row>
    <row r="7" s="3" customFormat="1" ht="42" customHeight="1" spans="2:32">
      <c r="B7" s="11" t="s">
        <v>25</v>
      </c>
      <c r="C7" s="11" t="s">
        <v>36</v>
      </c>
      <c r="D7" s="11" t="s">
        <v>36</v>
      </c>
      <c r="E7" s="11" t="s">
        <v>36</v>
      </c>
      <c r="F7" s="11" t="s">
        <v>36</v>
      </c>
      <c r="G7" s="11" t="s">
        <v>36</v>
      </c>
      <c r="H7" s="11" t="s">
        <v>36</v>
      </c>
      <c r="I7" s="11" t="s">
        <v>36</v>
      </c>
      <c r="J7" s="11" t="s">
        <v>36</v>
      </c>
      <c r="K7" s="11" t="s">
        <v>36</v>
      </c>
      <c r="L7" s="11" t="s">
        <v>36</v>
      </c>
      <c r="M7" s="11" t="s">
        <v>36</v>
      </c>
      <c r="N7" s="11" t="s">
        <v>36</v>
      </c>
      <c r="O7" s="11" t="s">
        <v>36</v>
      </c>
      <c r="P7" s="11" t="s">
        <v>36</v>
      </c>
      <c r="Q7" s="11" t="s">
        <v>36</v>
      </c>
      <c r="R7" s="11" t="s">
        <v>36</v>
      </c>
      <c r="S7" s="11" t="s">
        <v>36</v>
      </c>
      <c r="T7" s="11">
        <f>SUM(T9:T15)</f>
        <v>88451.99</v>
      </c>
      <c r="U7" s="16">
        <f>SUM(U9:U15)</f>
        <v>5496</v>
      </c>
      <c r="V7" s="17">
        <f>SUM(V8,V11)</f>
        <v>5496</v>
      </c>
      <c r="W7" s="11"/>
      <c r="X7" s="11"/>
      <c r="Y7" s="11"/>
      <c r="Z7" s="11"/>
      <c r="AA7" s="11"/>
      <c r="AB7" s="11"/>
      <c r="AC7" s="11"/>
      <c r="AD7" s="11"/>
      <c r="AE7" s="11"/>
      <c r="AF7" s="11">
        <f>V7-W7-X7-Y7-Z7-AA7-AB7-AC7-AD7-AE7</f>
        <v>5496</v>
      </c>
    </row>
    <row r="8" s="30" customFormat="1" ht="42" customHeight="1" spans="1:32">
      <c r="A8" s="33"/>
      <c r="B8" s="34" t="s">
        <v>132</v>
      </c>
      <c r="C8" s="34"/>
      <c r="D8" s="34"/>
      <c r="E8" s="34"/>
      <c r="F8" s="34"/>
      <c r="G8" s="34"/>
      <c r="H8" s="34"/>
      <c r="I8" s="34"/>
      <c r="J8" s="34"/>
      <c r="K8" s="34"/>
      <c r="L8" s="34"/>
      <c r="M8" s="34"/>
      <c r="N8" s="34"/>
      <c r="O8" s="34"/>
      <c r="P8" s="34"/>
      <c r="Q8" s="34"/>
      <c r="R8" s="34"/>
      <c r="S8" s="34"/>
      <c r="T8" s="34"/>
      <c r="U8" s="37"/>
      <c r="V8" s="17">
        <f>SUM(V9:V10)</f>
        <v>2496</v>
      </c>
      <c r="W8" s="34"/>
      <c r="X8" s="34"/>
      <c r="Y8" s="34"/>
      <c r="Z8" s="34"/>
      <c r="AA8" s="34"/>
      <c r="AB8" s="34"/>
      <c r="AC8" s="34"/>
      <c r="AD8" s="34"/>
      <c r="AE8" s="34"/>
      <c r="AF8" s="11">
        <f t="shared" ref="AF8:AF15" si="0">V8-W8-X8-Y8-Z8-AA8-AB8-AC8-AD8-AE8</f>
        <v>2496</v>
      </c>
    </row>
    <row r="9" s="5" customFormat="1" ht="54" customHeight="1" spans="1:32">
      <c r="A9" s="44"/>
      <c r="B9" s="13">
        <v>1</v>
      </c>
      <c r="C9" s="13" t="s">
        <v>124</v>
      </c>
      <c r="D9" s="13">
        <v>653227</v>
      </c>
      <c r="E9" s="13" t="s">
        <v>440</v>
      </c>
      <c r="F9" s="45" t="s">
        <v>441</v>
      </c>
      <c r="G9" s="13" t="s">
        <v>385</v>
      </c>
      <c r="H9" s="13" t="s">
        <v>56</v>
      </c>
      <c r="I9" s="13" t="s">
        <v>67</v>
      </c>
      <c r="J9" s="13">
        <v>2018</v>
      </c>
      <c r="K9" s="13">
        <v>0.5</v>
      </c>
      <c r="L9" s="14" t="s">
        <v>442</v>
      </c>
      <c r="M9" s="13" t="s">
        <v>43</v>
      </c>
      <c r="N9" s="15">
        <v>43177</v>
      </c>
      <c r="O9" s="15">
        <v>43373</v>
      </c>
      <c r="P9" s="13" t="s">
        <v>440</v>
      </c>
      <c r="Q9" s="13" t="s">
        <v>443</v>
      </c>
      <c r="R9" s="13">
        <v>13999651867</v>
      </c>
      <c r="S9" s="13" t="s">
        <v>79</v>
      </c>
      <c r="T9" s="13">
        <v>2000</v>
      </c>
      <c r="U9" s="39">
        <v>2000</v>
      </c>
      <c r="V9" s="47">
        <v>2000</v>
      </c>
      <c r="W9" s="28"/>
      <c r="X9" s="28"/>
      <c r="Y9" s="28"/>
      <c r="Z9" s="28"/>
      <c r="AA9" s="28"/>
      <c r="AB9" s="28"/>
      <c r="AC9" s="28"/>
      <c r="AD9" s="28"/>
      <c r="AE9" s="28"/>
      <c r="AF9" s="11">
        <f t="shared" si="0"/>
        <v>2000</v>
      </c>
    </row>
    <row r="10" s="5" customFormat="1" ht="54" customHeight="1" spans="1:32">
      <c r="A10" s="35"/>
      <c r="B10" s="13">
        <v>2</v>
      </c>
      <c r="C10" s="13" t="s">
        <v>124</v>
      </c>
      <c r="D10" s="13">
        <v>653227</v>
      </c>
      <c r="E10" s="13" t="s">
        <v>444</v>
      </c>
      <c r="F10" s="13" t="s">
        <v>445</v>
      </c>
      <c r="G10" s="13" t="s">
        <v>61</v>
      </c>
      <c r="H10" s="13" t="s">
        <v>56</v>
      </c>
      <c r="I10" s="13" t="s">
        <v>57</v>
      </c>
      <c r="J10" s="13">
        <v>2016</v>
      </c>
      <c r="K10" s="13" t="s">
        <v>446</v>
      </c>
      <c r="L10" s="14" t="s">
        <v>447</v>
      </c>
      <c r="M10" s="13" t="s">
        <v>51</v>
      </c>
      <c r="N10" s="15">
        <v>42583</v>
      </c>
      <c r="O10" s="15">
        <v>42673</v>
      </c>
      <c r="P10" s="13" t="s">
        <v>444</v>
      </c>
      <c r="Q10" s="13" t="s">
        <v>448</v>
      </c>
      <c r="R10" s="13">
        <v>13999439844</v>
      </c>
      <c r="S10" s="13" t="s">
        <v>65</v>
      </c>
      <c r="T10" s="13">
        <v>6577.99</v>
      </c>
      <c r="U10" s="39">
        <v>496</v>
      </c>
      <c r="V10" s="47">
        <v>496</v>
      </c>
      <c r="W10" s="28"/>
      <c r="X10" s="28"/>
      <c r="Y10" s="28"/>
      <c r="Z10" s="28"/>
      <c r="AA10" s="28"/>
      <c r="AB10" s="28"/>
      <c r="AC10" s="28"/>
      <c r="AD10" s="28"/>
      <c r="AE10" s="28"/>
      <c r="AF10" s="11">
        <f t="shared" si="0"/>
        <v>496</v>
      </c>
    </row>
    <row r="11" s="4" customFormat="1" ht="42" customHeight="1" spans="2:32">
      <c r="B11" s="12" t="s">
        <v>71</v>
      </c>
      <c r="C11" s="12"/>
      <c r="D11" s="12"/>
      <c r="E11" s="12"/>
      <c r="F11" s="12"/>
      <c r="G11" s="12"/>
      <c r="H11" s="12"/>
      <c r="I11" s="12"/>
      <c r="J11" s="12"/>
      <c r="K11" s="12"/>
      <c r="L11" s="12"/>
      <c r="M11" s="12"/>
      <c r="N11" s="12"/>
      <c r="O11" s="12"/>
      <c r="P11" s="12"/>
      <c r="Q11" s="12"/>
      <c r="R11" s="12"/>
      <c r="S11" s="12"/>
      <c r="T11" s="22"/>
      <c r="U11" s="23"/>
      <c r="V11" s="24">
        <f>SUM(V12:V15)</f>
        <v>3000</v>
      </c>
      <c r="W11" s="25"/>
      <c r="X11" s="25"/>
      <c r="Y11" s="25"/>
      <c r="Z11" s="25"/>
      <c r="AA11" s="25"/>
      <c r="AB11" s="25"/>
      <c r="AC11" s="25"/>
      <c r="AD11" s="25"/>
      <c r="AE11" s="25"/>
      <c r="AF11" s="11">
        <f t="shared" si="0"/>
        <v>3000</v>
      </c>
    </row>
    <row r="12" s="5" customFormat="1" ht="54" customHeight="1" spans="2:32">
      <c r="B12" s="13">
        <v>1</v>
      </c>
      <c r="C12" s="13" t="s">
        <v>124</v>
      </c>
      <c r="D12" s="13">
        <v>653227</v>
      </c>
      <c r="E12" s="13" t="s">
        <v>449</v>
      </c>
      <c r="F12" s="13" t="s">
        <v>450</v>
      </c>
      <c r="G12" s="13" t="s">
        <v>84</v>
      </c>
      <c r="H12" s="13" t="s">
        <v>56</v>
      </c>
      <c r="I12" s="13" t="s">
        <v>49</v>
      </c>
      <c r="J12" s="13">
        <v>2018</v>
      </c>
      <c r="K12" s="13">
        <v>1</v>
      </c>
      <c r="L12" s="13" t="s">
        <v>451</v>
      </c>
      <c r="M12" s="13" t="s">
        <v>43</v>
      </c>
      <c r="N12" s="15">
        <v>43282</v>
      </c>
      <c r="O12" s="15">
        <v>43676</v>
      </c>
      <c r="P12" s="13" t="s">
        <v>449</v>
      </c>
      <c r="Q12" s="13" t="s">
        <v>452</v>
      </c>
      <c r="R12" s="13">
        <v>13999651867</v>
      </c>
      <c r="S12" s="13" t="s">
        <v>453</v>
      </c>
      <c r="T12" s="13">
        <v>18175</v>
      </c>
      <c r="U12" s="13">
        <v>1500</v>
      </c>
      <c r="V12" s="48">
        <v>1500</v>
      </c>
      <c r="W12" s="28"/>
      <c r="X12" s="28"/>
      <c r="Y12" s="28"/>
      <c r="Z12" s="28"/>
      <c r="AA12" s="28"/>
      <c r="AB12" s="28"/>
      <c r="AC12" s="28"/>
      <c r="AD12" s="28"/>
      <c r="AE12" s="28"/>
      <c r="AF12" s="11">
        <f t="shared" si="0"/>
        <v>1500</v>
      </c>
    </row>
    <row r="13" s="5" customFormat="1" ht="54" customHeight="1" spans="2:32">
      <c r="B13" s="13">
        <v>2</v>
      </c>
      <c r="C13" s="13" t="s">
        <v>124</v>
      </c>
      <c r="D13" s="13">
        <v>653227</v>
      </c>
      <c r="E13" s="13" t="s">
        <v>449</v>
      </c>
      <c r="F13" s="13" t="s">
        <v>454</v>
      </c>
      <c r="G13" s="13" t="s">
        <v>84</v>
      </c>
      <c r="H13" s="13" t="s">
        <v>56</v>
      </c>
      <c r="I13" s="13" t="s">
        <v>49</v>
      </c>
      <c r="J13" s="13">
        <v>2018</v>
      </c>
      <c r="K13" s="13">
        <v>1</v>
      </c>
      <c r="L13" s="13" t="s">
        <v>455</v>
      </c>
      <c r="M13" s="13" t="s">
        <v>43</v>
      </c>
      <c r="N13" s="15">
        <v>43282</v>
      </c>
      <c r="O13" s="15">
        <v>43676</v>
      </c>
      <c r="P13" s="13" t="s">
        <v>449</v>
      </c>
      <c r="Q13" s="13" t="s">
        <v>452</v>
      </c>
      <c r="R13" s="13">
        <v>13999651867</v>
      </c>
      <c r="S13" s="13" t="s">
        <v>453</v>
      </c>
      <c r="T13" s="13">
        <v>9100</v>
      </c>
      <c r="U13" s="13">
        <v>500</v>
      </c>
      <c r="V13" s="48">
        <v>500</v>
      </c>
      <c r="W13" s="28"/>
      <c r="X13" s="28"/>
      <c r="Y13" s="28"/>
      <c r="Z13" s="28"/>
      <c r="AA13" s="28"/>
      <c r="AB13" s="28"/>
      <c r="AC13" s="28"/>
      <c r="AD13" s="28"/>
      <c r="AE13" s="28"/>
      <c r="AF13" s="11">
        <f t="shared" si="0"/>
        <v>500</v>
      </c>
    </row>
    <row r="14" s="5" customFormat="1" ht="54" customHeight="1" spans="2:32">
      <c r="B14" s="13">
        <v>3</v>
      </c>
      <c r="C14" s="13" t="s">
        <v>124</v>
      </c>
      <c r="D14" s="13">
        <v>653227</v>
      </c>
      <c r="E14" s="13" t="s">
        <v>456</v>
      </c>
      <c r="F14" s="13" t="s">
        <v>94</v>
      </c>
      <c r="G14" s="13" t="s">
        <v>84</v>
      </c>
      <c r="H14" s="13" t="s">
        <v>56</v>
      </c>
      <c r="I14" s="13" t="s">
        <v>67</v>
      </c>
      <c r="J14" s="13">
        <v>2017</v>
      </c>
      <c r="K14" s="13">
        <v>2</v>
      </c>
      <c r="L14" s="13" t="s">
        <v>457</v>
      </c>
      <c r="M14" s="13" t="s">
        <v>43</v>
      </c>
      <c r="N14" s="15">
        <v>42891</v>
      </c>
      <c r="O14" s="15">
        <v>43615</v>
      </c>
      <c r="P14" s="13" t="s">
        <v>456</v>
      </c>
      <c r="Q14" s="13" t="s">
        <v>458</v>
      </c>
      <c r="R14" s="13">
        <v>18899256777</v>
      </c>
      <c r="S14" s="13" t="s">
        <v>92</v>
      </c>
      <c r="T14" s="13">
        <v>49599</v>
      </c>
      <c r="U14" s="13">
        <v>500</v>
      </c>
      <c r="V14" s="48">
        <v>500</v>
      </c>
      <c r="W14" s="28"/>
      <c r="X14" s="28"/>
      <c r="Y14" s="28"/>
      <c r="Z14" s="28"/>
      <c r="AA14" s="28"/>
      <c r="AB14" s="28"/>
      <c r="AC14" s="28"/>
      <c r="AD14" s="28"/>
      <c r="AE14" s="28"/>
      <c r="AF14" s="11">
        <f t="shared" si="0"/>
        <v>500</v>
      </c>
    </row>
    <row r="15" s="5" customFormat="1" ht="54" customHeight="1" spans="2:32">
      <c r="B15" s="13">
        <v>4</v>
      </c>
      <c r="C15" s="13" t="s">
        <v>124</v>
      </c>
      <c r="D15" s="13">
        <v>653227</v>
      </c>
      <c r="E15" s="13" t="s">
        <v>456</v>
      </c>
      <c r="F15" s="13" t="s">
        <v>87</v>
      </c>
      <c r="G15" s="13" t="s">
        <v>84</v>
      </c>
      <c r="H15" s="13" t="s">
        <v>56</v>
      </c>
      <c r="I15" s="13" t="s">
        <v>67</v>
      </c>
      <c r="J15" s="13">
        <v>2017</v>
      </c>
      <c r="K15" s="13">
        <v>1</v>
      </c>
      <c r="L15" s="13" t="s">
        <v>457</v>
      </c>
      <c r="M15" s="13" t="s">
        <v>43</v>
      </c>
      <c r="N15" s="15">
        <v>42891</v>
      </c>
      <c r="O15" s="15">
        <v>43393</v>
      </c>
      <c r="P15" s="13" t="s">
        <v>456</v>
      </c>
      <c r="Q15" s="13" t="s">
        <v>458</v>
      </c>
      <c r="R15" s="13">
        <v>18899256777</v>
      </c>
      <c r="S15" s="13" t="s">
        <v>92</v>
      </c>
      <c r="T15" s="13">
        <v>3000</v>
      </c>
      <c r="U15" s="13">
        <v>500</v>
      </c>
      <c r="V15" s="48">
        <v>500</v>
      </c>
      <c r="W15" s="28"/>
      <c r="X15" s="28"/>
      <c r="Y15" s="28"/>
      <c r="Z15" s="28"/>
      <c r="AA15" s="28"/>
      <c r="AB15" s="28"/>
      <c r="AC15" s="28"/>
      <c r="AD15" s="28"/>
      <c r="AE15" s="28"/>
      <c r="AF15" s="11">
        <f t="shared" si="0"/>
        <v>500</v>
      </c>
    </row>
  </sheetData>
  <mergeCells count="29">
    <mergeCell ref="B3:C3"/>
    <mergeCell ref="E4:S4"/>
    <mergeCell ref="U4:V4"/>
    <mergeCell ref="B8:S8"/>
    <mergeCell ref="B11:S11"/>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AF4:AF6"/>
    <mergeCell ref="W4:AE5"/>
    <mergeCell ref="B1:AF2"/>
  </mergeCells>
  <dataValidations count="7">
    <dataValidation type="list" allowBlank="1" showInputMessage="1" showErrorMessage="1" sqref="G9:G15">
      <formula1>INDIRECT("db!$B$3:$B$70")</formula1>
    </dataValidation>
    <dataValidation type="list" allowBlank="1" showInputMessage="1" showErrorMessage="1" sqref="C9:D15">
      <formula1>#REF!</formula1>
    </dataValidation>
    <dataValidation type="list" allowBlank="1" showInputMessage="1" showErrorMessage="1" sqref="H9:H15">
      <formula1>"有收益,无收益"</formula1>
    </dataValidation>
    <dataValidation type="date" operator="between" allowBlank="1" showInputMessage="1" showErrorMessage="1" sqref="N9:O15">
      <formula1>18172</formula1>
      <formula2>54789</formula2>
    </dataValidation>
    <dataValidation type="list" allowBlank="1" showInputMessage="1" showErrorMessage="1" sqref="S9:S15">
      <formula1>INDIRECT("db!$D$86:$D$167")</formula1>
    </dataValidation>
    <dataValidation type="list" allowBlank="1" showInputMessage="1" showErrorMessage="1" sqref="I9:I15">
      <formula1>"已立项审批,在建状态,停缓建,已完工,已竣工决算"</formula1>
    </dataValidation>
    <dataValidation type="list" allowBlank="1" showInputMessage="1" showErrorMessage="1" sqref="M9:M15">
      <formula1>"中央,省级,市级,县级"</formula1>
    </dataValidation>
  </dataValidations>
  <printOptions horizontalCentered="1"/>
  <pageMargins left="0.159027777777778" right="0.159027777777778" top="1" bottom="1" header="0.509027777777778" footer="0.509027777777778"/>
  <pageSetup paperSize="8" scale="70" fitToHeight="0"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L22"/>
  <sheetViews>
    <sheetView zoomScale="55" zoomScaleNormal="55" topLeftCell="B1" workbookViewId="0">
      <selection activeCell="U5" sqref="U5:V6"/>
    </sheetView>
  </sheetViews>
  <sheetFormatPr defaultColWidth="9" defaultRowHeight="14.25"/>
  <cols>
    <col min="1" max="1" width="4.25" style="4" customWidth="1"/>
    <col min="2" max="2" width="4.5" style="6" customWidth="1"/>
    <col min="3" max="3" width="6.75" style="4" customWidth="1"/>
    <col min="4" max="4" width="8.375" style="4" customWidth="1"/>
    <col min="5" max="5" width="11.025" style="7" customWidth="1"/>
    <col min="6" max="6" width="12.7916666666667" style="7" customWidth="1"/>
    <col min="7" max="7" width="9.85" style="7" customWidth="1"/>
    <col min="8" max="8" width="6.625" style="7" customWidth="1"/>
    <col min="9" max="9" width="8.875" style="7" customWidth="1"/>
    <col min="10" max="10" width="6.625" style="7" customWidth="1"/>
    <col min="11" max="11" width="5.875" style="7" customWidth="1"/>
    <col min="12" max="12" width="7.64166666666667" style="7" customWidth="1"/>
    <col min="13" max="13" width="6.375" style="7" customWidth="1"/>
    <col min="14" max="15" width="10.375" style="7" customWidth="1"/>
    <col min="16" max="16" width="9.26666666666667" style="7" customWidth="1"/>
    <col min="17" max="17" width="6.75" style="7" customWidth="1"/>
    <col min="18" max="18" width="11.9083333333333" style="7" customWidth="1"/>
    <col min="19" max="19" width="7.5" style="7" customWidth="1"/>
    <col min="20" max="20" width="8.675" style="7" customWidth="1"/>
    <col min="21" max="21" width="8.5" style="8" customWidth="1"/>
    <col min="22" max="22" width="9.625" style="8" customWidth="1"/>
    <col min="23" max="31" width="9" style="4"/>
    <col min="32" max="32" width="10.875" style="4" customWidth="1"/>
    <col min="33" max="243" width="9" style="4"/>
    <col min="244" max="16371" width="9" style="1"/>
    <col min="16372" max="16384" width="9" style="9"/>
  </cols>
  <sheetData>
    <row r="1" s="1" customFormat="1" ht="18" customHeight="1" spans="1:220">
      <c r="A1" s="4"/>
      <c r="B1" s="10" t="s">
        <v>459</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row>
    <row r="2" s="1" customFormat="1" ht="35.25" customHeight="1" spans="1:220">
      <c r="A2" s="4"/>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row>
    <row r="3" s="1" customFormat="1" ht="24" customHeight="1" spans="1:220">
      <c r="A3" s="4"/>
      <c r="B3" s="7"/>
      <c r="C3" s="7"/>
      <c r="D3" s="4"/>
      <c r="E3" s="7"/>
      <c r="F3" s="7"/>
      <c r="G3" s="7"/>
      <c r="H3" s="7"/>
      <c r="I3" s="7"/>
      <c r="J3" s="7"/>
      <c r="K3" s="7"/>
      <c r="L3" s="7"/>
      <c r="M3" s="7"/>
      <c r="N3" s="7"/>
      <c r="O3" s="7"/>
      <c r="P3" s="7"/>
      <c r="Q3" s="7"/>
      <c r="R3" s="7"/>
      <c r="S3" s="7"/>
      <c r="T3" s="7"/>
      <c r="U3" s="8"/>
      <c r="V3" s="8"/>
      <c r="W3" s="4"/>
      <c r="X3" s="4"/>
      <c r="Y3" s="4"/>
      <c r="Z3" s="4"/>
      <c r="AA3" s="4"/>
      <c r="AB3" s="4"/>
      <c r="AC3" s="4"/>
      <c r="AD3" s="4"/>
      <c r="AE3" s="4"/>
      <c r="AF3" s="4" t="s">
        <v>1</v>
      </c>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row>
    <row r="4" s="2" customFormat="1" ht="29" customHeight="1" spans="2:32">
      <c r="B4" s="11" t="s">
        <v>2</v>
      </c>
      <c r="C4" s="11" t="s">
        <v>3</v>
      </c>
      <c r="D4" s="11" t="s">
        <v>4</v>
      </c>
      <c r="E4" s="11" t="s">
        <v>5</v>
      </c>
      <c r="F4" s="11"/>
      <c r="G4" s="11"/>
      <c r="H4" s="11"/>
      <c r="I4" s="11"/>
      <c r="J4" s="11"/>
      <c r="K4" s="11"/>
      <c r="L4" s="11"/>
      <c r="M4" s="11"/>
      <c r="N4" s="11"/>
      <c r="O4" s="11"/>
      <c r="P4" s="11"/>
      <c r="Q4" s="11"/>
      <c r="R4" s="11"/>
      <c r="S4" s="11"/>
      <c r="T4" s="11" t="s">
        <v>6</v>
      </c>
      <c r="U4" s="16" t="s">
        <v>7</v>
      </c>
      <c r="V4" s="17"/>
      <c r="W4" s="18" t="s">
        <v>8</v>
      </c>
      <c r="X4" s="18"/>
      <c r="Y4" s="18"/>
      <c r="Z4" s="18"/>
      <c r="AA4" s="18"/>
      <c r="AB4" s="18"/>
      <c r="AC4" s="18"/>
      <c r="AD4" s="18"/>
      <c r="AE4" s="18"/>
      <c r="AF4" s="29" t="s">
        <v>9</v>
      </c>
    </row>
    <row r="5" s="3" customFormat="1" ht="29" customHeight="1" spans="2:32">
      <c r="B5" s="11"/>
      <c r="C5" s="11"/>
      <c r="D5" s="11"/>
      <c r="E5" s="11" t="s">
        <v>10</v>
      </c>
      <c r="F5" s="11" t="s">
        <v>11</v>
      </c>
      <c r="G5" s="11" t="s">
        <v>12</v>
      </c>
      <c r="H5" s="11" t="s">
        <v>13</v>
      </c>
      <c r="I5" s="11" t="s">
        <v>14</v>
      </c>
      <c r="J5" s="11" t="s">
        <v>15</v>
      </c>
      <c r="K5" s="11" t="s">
        <v>16</v>
      </c>
      <c r="L5" s="11" t="s">
        <v>17</v>
      </c>
      <c r="M5" s="11" t="s">
        <v>18</v>
      </c>
      <c r="N5" s="11" t="s">
        <v>19</v>
      </c>
      <c r="O5" s="11" t="s">
        <v>20</v>
      </c>
      <c r="P5" s="11" t="s">
        <v>21</v>
      </c>
      <c r="Q5" s="11" t="s">
        <v>22</v>
      </c>
      <c r="R5" s="11" t="s">
        <v>23</v>
      </c>
      <c r="S5" s="11" t="s">
        <v>24</v>
      </c>
      <c r="T5" s="11" t="s">
        <v>6</v>
      </c>
      <c r="U5" s="19" t="s">
        <v>25</v>
      </c>
      <c r="V5" s="20" t="s">
        <v>26</v>
      </c>
      <c r="W5" s="18"/>
      <c r="X5" s="18"/>
      <c r="Y5" s="18"/>
      <c r="Z5" s="18"/>
      <c r="AA5" s="18"/>
      <c r="AB5" s="18"/>
      <c r="AC5" s="18"/>
      <c r="AD5" s="18"/>
      <c r="AE5" s="18"/>
      <c r="AF5" s="29"/>
    </row>
    <row r="6" s="3" customFormat="1" ht="78" customHeight="1" spans="2:32">
      <c r="B6" s="11"/>
      <c r="C6" s="11"/>
      <c r="D6" s="11"/>
      <c r="E6" s="11"/>
      <c r="F6" s="11"/>
      <c r="G6" s="11"/>
      <c r="H6" s="11"/>
      <c r="I6" s="11"/>
      <c r="J6" s="11"/>
      <c r="K6" s="11"/>
      <c r="L6" s="11"/>
      <c r="M6" s="11"/>
      <c r="N6" s="11"/>
      <c r="O6" s="11"/>
      <c r="P6" s="11"/>
      <c r="Q6" s="11"/>
      <c r="R6" s="11"/>
      <c r="S6" s="11"/>
      <c r="T6" s="11"/>
      <c r="U6" s="19"/>
      <c r="V6" s="20"/>
      <c r="W6" s="11" t="s">
        <v>27</v>
      </c>
      <c r="X6" s="11" t="s">
        <v>28</v>
      </c>
      <c r="Y6" s="11" t="s">
        <v>29</v>
      </c>
      <c r="Z6" s="11" t="s">
        <v>30</v>
      </c>
      <c r="AA6" s="11" t="s">
        <v>31</v>
      </c>
      <c r="AB6" s="11" t="s">
        <v>32</v>
      </c>
      <c r="AC6" s="11" t="s">
        <v>33</v>
      </c>
      <c r="AD6" s="11" t="s">
        <v>34</v>
      </c>
      <c r="AE6" s="11" t="s">
        <v>35</v>
      </c>
      <c r="AF6" s="29"/>
    </row>
    <row r="7" s="3" customFormat="1" ht="42" customHeight="1" spans="2:32">
      <c r="B7" s="11" t="s">
        <v>25</v>
      </c>
      <c r="C7" s="11" t="s">
        <v>36</v>
      </c>
      <c r="D7" s="11" t="s">
        <v>36</v>
      </c>
      <c r="E7" s="11" t="s">
        <v>36</v>
      </c>
      <c r="F7" s="11" t="s">
        <v>36</v>
      </c>
      <c r="G7" s="11" t="s">
        <v>36</v>
      </c>
      <c r="H7" s="11" t="s">
        <v>36</v>
      </c>
      <c r="I7" s="11" t="s">
        <v>36</v>
      </c>
      <c r="J7" s="11" t="s">
        <v>36</v>
      </c>
      <c r="K7" s="11" t="s">
        <v>36</v>
      </c>
      <c r="L7" s="11" t="s">
        <v>36</v>
      </c>
      <c r="M7" s="11" t="s">
        <v>36</v>
      </c>
      <c r="N7" s="11" t="s">
        <v>36</v>
      </c>
      <c r="O7" s="11" t="s">
        <v>36</v>
      </c>
      <c r="P7" s="11" t="s">
        <v>36</v>
      </c>
      <c r="Q7" s="11" t="s">
        <v>36</v>
      </c>
      <c r="R7" s="11" t="s">
        <v>36</v>
      </c>
      <c r="S7" s="11" t="s">
        <v>36</v>
      </c>
      <c r="T7" s="11">
        <f>SUM(T9:T22)</f>
        <v>118753.04</v>
      </c>
      <c r="U7" s="16">
        <f>SUM(U9:U22)</f>
        <v>65663</v>
      </c>
      <c r="V7" s="17">
        <f>SUM(V8,V18)</f>
        <v>64987</v>
      </c>
      <c r="W7" s="11"/>
      <c r="X7" s="11"/>
      <c r="Y7" s="11"/>
      <c r="Z7" s="11"/>
      <c r="AA7" s="11"/>
      <c r="AB7" s="11"/>
      <c r="AC7" s="11"/>
      <c r="AD7" s="11"/>
      <c r="AE7" s="11"/>
      <c r="AF7" s="11">
        <f>V7-W7-X7-Y7-Z7-AA7-AB7-AC7-AD7-AE7</f>
        <v>64987</v>
      </c>
    </row>
    <row r="8" s="30" customFormat="1" ht="42" customHeight="1" spans="1:32">
      <c r="A8" s="33"/>
      <c r="B8" s="34" t="s">
        <v>132</v>
      </c>
      <c r="C8" s="34"/>
      <c r="D8" s="34"/>
      <c r="E8" s="34"/>
      <c r="F8" s="34"/>
      <c r="G8" s="34"/>
      <c r="H8" s="34"/>
      <c r="I8" s="34"/>
      <c r="J8" s="34"/>
      <c r="K8" s="34"/>
      <c r="L8" s="34"/>
      <c r="M8" s="34"/>
      <c r="N8" s="34"/>
      <c r="O8" s="34"/>
      <c r="P8" s="34"/>
      <c r="Q8" s="34"/>
      <c r="R8" s="34"/>
      <c r="S8" s="34"/>
      <c r="T8" s="34"/>
      <c r="U8" s="37"/>
      <c r="V8" s="38">
        <f>SUM(V9:V17)</f>
        <v>44987</v>
      </c>
      <c r="W8" s="34"/>
      <c r="X8" s="34"/>
      <c r="Y8" s="34"/>
      <c r="Z8" s="34"/>
      <c r="AA8" s="34"/>
      <c r="AB8" s="34"/>
      <c r="AC8" s="34"/>
      <c r="AD8" s="34"/>
      <c r="AE8" s="34"/>
      <c r="AF8" s="11">
        <f t="shared" ref="AF8:AF22" si="0">V8-W8-X8-Y8-Z8-AA8-AB8-AC8-AD8-AE8</f>
        <v>44987</v>
      </c>
    </row>
    <row r="9" s="5" customFormat="1" ht="67" customHeight="1" spans="1:32">
      <c r="A9" s="35"/>
      <c r="B9" s="13">
        <v>1</v>
      </c>
      <c r="C9" s="13" t="s">
        <v>125</v>
      </c>
      <c r="D9" s="13">
        <v>653201</v>
      </c>
      <c r="E9" s="13" t="s">
        <v>460</v>
      </c>
      <c r="F9" s="13" t="s">
        <v>461</v>
      </c>
      <c r="G9" s="13" t="s">
        <v>244</v>
      </c>
      <c r="H9" s="13" t="s">
        <v>56</v>
      </c>
      <c r="I9" s="13" t="s">
        <v>49</v>
      </c>
      <c r="J9" s="13">
        <v>2018</v>
      </c>
      <c r="K9" s="13">
        <v>1</v>
      </c>
      <c r="L9" s="14" t="s">
        <v>462</v>
      </c>
      <c r="M9" s="13" t="s">
        <v>51</v>
      </c>
      <c r="N9" s="15">
        <v>43296</v>
      </c>
      <c r="O9" s="15">
        <v>43373</v>
      </c>
      <c r="P9" s="13" t="s">
        <v>460</v>
      </c>
      <c r="Q9" s="13" t="s">
        <v>463</v>
      </c>
      <c r="R9" s="13">
        <v>13899461255</v>
      </c>
      <c r="S9" s="13" t="s">
        <v>54</v>
      </c>
      <c r="T9" s="13">
        <v>12068</v>
      </c>
      <c r="U9" s="39">
        <v>10389</v>
      </c>
      <c r="V9" s="40">
        <v>10389</v>
      </c>
      <c r="W9" s="28"/>
      <c r="X9" s="28"/>
      <c r="Y9" s="28"/>
      <c r="Z9" s="28"/>
      <c r="AA9" s="28"/>
      <c r="AB9" s="28"/>
      <c r="AC9" s="28"/>
      <c r="AD9" s="28"/>
      <c r="AE9" s="28"/>
      <c r="AF9" s="11">
        <f t="shared" si="0"/>
        <v>10389</v>
      </c>
    </row>
    <row r="10" s="5" customFormat="1" ht="67" customHeight="1" spans="1:32">
      <c r="A10" s="35"/>
      <c r="B10" s="13">
        <v>2</v>
      </c>
      <c r="C10" s="13" t="s">
        <v>125</v>
      </c>
      <c r="D10" s="13">
        <v>653202</v>
      </c>
      <c r="E10" s="13" t="s">
        <v>460</v>
      </c>
      <c r="F10" s="13" t="s">
        <v>464</v>
      </c>
      <c r="G10" s="13" t="s">
        <v>244</v>
      </c>
      <c r="H10" s="13" t="s">
        <v>56</v>
      </c>
      <c r="I10" s="13" t="s">
        <v>49</v>
      </c>
      <c r="J10" s="13">
        <v>2018</v>
      </c>
      <c r="K10" s="13">
        <v>1</v>
      </c>
      <c r="L10" s="14" t="s">
        <v>465</v>
      </c>
      <c r="M10" s="13" t="s">
        <v>51</v>
      </c>
      <c r="N10" s="15">
        <v>43313</v>
      </c>
      <c r="O10" s="15">
        <v>43373</v>
      </c>
      <c r="P10" s="13" t="s">
        <v>460</v>
      </c>
      <c r="Q10" s="13" t="s">
        <v>463</v>
      </c>
      <c r="R10" s="13">
        <v>13899461255</v>
      </c>
      <c r="S10" s="13" t="s">
        <v>54</v>
      </c>
      <c r="T10" s="13">
        <v>7866</v>
      </c>
      <c r="U10" s="39">
        <v>7777</v>
      </c>
      <c r="V10" s="40">
        <v>7777</v>
      </c>
      <c r="W10" s="28"/>
      <c r="X10" s="28"/>
      <c r="Y10" s="28"/>
      <c r="Z10" s="28"/>
      <c r="AA10" s="28"/>
      <c r="AB10" s="28"/>
      <c r="AC10" s="28"/>
      <c r="AD10" s="28"/>
      <c r="AE10" s="28"/>
      <c r="AF10" s="11">
        <f t="shared" si="0"/>
        <v>7777</v>
      </c>
    </row>
    <row r="11" s="31" customFormat="1" ht="67" customHeight="1" spans="1:32">
      <c r="A11" s="36"/>
      <c r="B11" s="13">
        <v>3</v>
      </c>
      <c r="C11" s="13" t="s">
        <v>125</v>
      </c>
      <c r="D11" s="13">
        <v>653201</v>
      </c>
      <c r="E11" s="13" t="s">
        <v>466</v>
      </c>
      <c r="F11" s="13" t="s">
        <v>467</v>
      </c>
      <c r="G11" s="13" t="s">
        <v>61</v>
      </c>
      <c r="H11" s="13" t="s">
        <v>56</v>
      </c>
      <c r="I11" s="13" t="s">
        <v>57</v>
      </c>
      <c r="J11" s="13">
        <v>2016</v>
      </c>
      <c r="K11" s="13">
        <v>2</v>
      </c>
      <c r="L11" s="14" t="s">
        <v>468</v>
      </c>
      <c r="M11" s="13" t="s">
        <v>43</v>
      </c>
      <c r="N11" s="15">
        <v>42618</v>
      </c>
      <c r="O11" s="15">
        <v>42957</v>
      </c>
      <c r="P11" s="13" t="s">
        <v>466</v>
      </c>
      <c r="Q11" s="13" t="s">
        <v>469</v>
      </c>
      <c r="R11" s="13">
        <v>15199716211</v>
      </c>
      <c r="S11" s="13" t="s">
        <v>65</v>
      </c>
      <c r="T11" s="13">
        <v>3921.34</v>
      </c>
      <c r="U11" s="39">
        <v>176</v>
      </c>
      <c r="V11" s="40">
        <v>176</v>
      </c>
      <c r="W11" s="41"/>
      <c r="X11" s="41"/>
      <c r="Y11" s="41"/>
      <c r="Z11" s="41"/>
      <c r="AA11" s="41"/>
      <c r="AB11" s="41"/>
      <c r="AC11" s="41"/>
      <c r="AD11" s="41"/>
      <c r="AE11" s="41"/>
      <c r="AF11" s="11">
        <f t="shared" si="0"/>
        <v>176</v>
      </c>
    </row>
    <row r="12" s="32" customFormat="1" ht="67" customHeight="1" spans="1:220">
      <c r="A12" s="5"/>
      <c r="B12" s="13">
        <v>4</v>
      </c>
      <c r="C12" s="13" t="s">
        <v>125</v>
      </c>
      <c r="D12" s="13">
        <v>653202</v>
      </c>
      <c r="E12" s="13" t="s">
        <v>466</v>
      </c>
      <c r="F12" s="13" t="s">
        <v>470</v>
      </c>
      <c r="G12" s="13" t="s">
        <v>61</v>
      </c>
      <c r="H12" s="13" t="s">
        <v>56</v>
      </c>
      <c r="I12" s="13" t="s">
        <v>57</v>
      </c>
      <c r="J12" s="13">
        <v>2017</v>
      </c>
      <c r="K12" s="13">
        <v>1</v>
      </c>
      <c r="L12" s="14" t="s">
        <v>471</v>
      </c>
      <c r="M12" s="13" t="s">
        <v>43</v>
      </c>
      <c r="N12" s="15">
        <v>42618</v>
      </c>
      <c r="O12" s="15">
        <v>42896</v>
      </c>
      <c r="P12" s="13" t="s">
        <v>466</v>
      </c>
      <c r="Q12" s="13" t="s">
        <v>469</v>
      </c>
      <c r="R12" s="13">
        <v>15199716211</v>
      </c>
      <c r="S12" s="13" t="s">
        <v>65</v>
      </c>
      <c r="T12" s="13">
        <v>3699.7</v>
      </c>
      <c r="U12" s="26">
        <v>226</v>
      </c>
      <c r="V12" s="27">
        <v>226</v>
      </c>
      <c r="W12" s="28"/>
      <c r="X12" s="28"/>
      <c r="Y12" s="28"/>
      <c r="Z12" s="28"/>
      <c r="AA12" s="28"/>
      <c r="AB12" s="28"/>
      <c r="AC12" s="28"/>
      <c r="AD12" s="28"/>
      <c r="AE12" s="28"/>
      <c r="AF12" s="11">
        <f t="shared" si="0"/>
        <v>226</v>
      </c>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row>
    <row r="13" s="32" customFormat="1" ht="67" customHeight="1" spans="1:220">
      <c r="A13" s="5"/>
      <c r="B13" s="13">
        <v>5</v>
      </c>
      <c r="C13" s="13" t="s">
        <v>125</v>
      </c>
      <c r="D13" s="13">
        <v>653203</v>
      </c>
      <c r="E13" s="13" t="s">
        <v>472</v>
      </c>
      <c r="F13" s="13" t="s">
        <v>473</v>
      </c>
      <c r="G13" s="13" t="s">
        <v>61</v>
      </c>
      <c r="H13" s="13" t="s">
        <v>56</v>
      </c>
      <c r="I13" s="13"/>
      <c r="J13" s="13"/>
      <c r="K13" s="13">
        <v>1</v>
      </c>
      <c r="L13" s="14"/>
      <c r="M13" s="13"/>
      <c r="N13" s="15"/>
      <c r="O13" s="15"/>
      <c r="P13" s="13"/>
      <c r="Q13" s="13"/>
      <c r="R13" s="13"/>
      <c r="S13" s="13" t="s">
        <v>65</v>
      </c>
      <c r="T13" s="13">
        <v>15102</v>
      </c>
      <c r="U13" s="26">
        <v>12585</v>
      </c>
      <c r="V13" s="27">
        <v>12585</v>
      </c>
      <c r="W13" s="28"/>
      <c r="X13" s="28"/>
      <c r="Y13" s="28"/>
      <c r="Z13" s="28"/>
      <c r="AA13" s="28"/>
      <c r="AB13" s="28"/>
      <c r="AC13" s="28"/>
      <c r="AD13" s="28"/>
      <c r="AE13" s="28"/>
      <c r="AF13" s="11">
        <f t="shared" si="0"/>
        <v>12585</v>
      </c>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row>
    <row r="14" s="32" customFormat="1" ht="67" customHeight="1" spans="1:220">
      <c r="A14" s="5"/>
      <c r="B14" s="13">
        <v>6</v>
      </c>
      <c r="C14" s="13" t="s">
        <v>125</v>
      </c>
      <c r="D14" s="13">
        <v>653201</v>
      </c>
      <c r="E14" s="13" t="s">
        <v>474</v>
      </c>
      <c r="F14" s="13" t="s">
        <v>475</v>
      </c>
      <c r="G14" s="13" t="s">
        <v>172</v>
      </c>
      <c r="H14" s="13" t="s">
        <v>56</v>
      </c>
      <c r="I14" s="13" t="s">
        <v>49</v>
      </c>
      <c r="J14" s="13">
        <v>2017</v>
      </c>
      <c r="K14" s="13">
        <v>1</v>
      </c>
      <c r="L14" s="14" t="s">
        <v>476</v>
      </c>
      <c r="M14" s="13" t="s">
        <v>43</v>
      </c>
      <c r="N14" s="15">
        <v>43317</v>
      </c>
      <c r="O14" s="15"/>
      <c r="P14" s="13" t="s">
        <v>474</v>
      </c>
      <c r="Q14" s="13" t="s">
        <v>477</v>
      </c>
      <c r="R14" s="13">
        <v>13899465566</v>
      </c>
      <c r="S14" s="13" t="s">
        <v>65</v>
      </c>
      <c r="T14" s="13">
        <v>5519</v>
      </c>
      <c r="U14" s="26">
        <v>5519</v>
      </c>
      <c r="V14" s="27">
        <v>5519</v>
      </c>
      <c r="W14" s="28"/>
      <c r="X14" s="28"/>
      <c r="Y14" s="28"/>
      <c r="Z14" s="28"/>
      <c r="AA14" s="28"/>
      <c r="AB14" s="28"/>
      <c r="AC14" s="28"/>
      <c r="AD14" s="28"/>
      <c r="AE14" s="28"/>
      <c r="AF14" s="11">
        <f t="shared" si="0"/>
        <v>5519</v>
      </c>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row>
    <row r="15" s="32" customFormat="1" ht="67" customHeight="1" spans="1:220">
      <c r="A15" s="5"/>
      <c r="B15" s="13">
        <v>7</v>
      </c>
      <c r="C15" s="13" t="s">
        <v>125</v>
      </c>
      <c r="D15" s="13">
        <v>653201</v>
      </c>
      <c r="E15" s="13" t="s">
        <v>478</v>
      </c>
      <c r="F15" s="13" t="s">
        <v>479</v>
      </c>
      <c r="G15" s="13" t="s">
        <v>480</v>
      </c>
      <c r="H15" s="13" t="s">
        <v>56</v>
      </c>
      <c r="I15" s="13" t="s">
        <v>49</v>
      </c>
      <c r="J15" s="13">
        <v>2018</v>
      </c>
      <c r="K15" s="13">
        <v>1</v>
      </c>
      <c r="L15" s="14" t="s">
        <v>481</v>
      </c>
      <c r="M15" s="13" t="s">
        <v>43</v>
      </c>
      <c r="N15" s="15">
        <v>43317</v>
      </c>
      <c r="O15" s="15"/>
      <c r="P15" s="13" t="s">
        <v>478</v>
      </c>
      <c r="Q15" s="13" t="s">
        <v>482</v>
      </c>
      <c r="R15" s="13">
        <v>13399799168</v>
      </c>
      <c r="S15" s="13" t="s">
        <v>181</v>
      </c>
      <c r="T15" s="13">
        <v>784.79</v>
      </c>
      <c r="U15" s="26">
        <v>784.79</v>
      </c>
      <c r="V15" s="27">
        <v>784.79</v>
      </c>
      <c r="W15" s="28"/>
      <c r="X15" s="28"/>
      <c r="Y15" s="28"/>
      <c r="Z15" s="28"/>
      <c r="AA15" s="28"/>
      <c r="AB15" s="28"/>
      <c r="AC15" s="28"/>
      <c r="AD15" s="28"/>
      <c r="AE15" s="28"/>
      <c r="AF15" s="11">
        <f t="shared" si="0"/>
        <v>784.79</v>
      </c>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row>
    <row r="16" s="32" customFormat="1" ht="67" customHeight="1" spans="1:220">
      <c r="A16" s="5"/>
      <c r="B16" s="13">
        <v>8</v>
      </c>
      <c r="C16" s="13" t="s">
        <v>125</v>
      </c>
      <c r="D16" s="13">
        <v>653201</v>
      </c>
      <c r="E16" s="13" t="s">
        <v>483</v>
      </c>
      <c r="F16" s="13" t="s">
        <v>484</v>
      </c>
      <c r="G16" s="13" t="s">
        <v>144</v>
      </c>
      <c r="H16" s="13" t="s">
        <v>56</v>
      </c>
      <c r="I16" s="13" t="s">
        <v>49</v>
      </c>
      <c r="J16" s="13">
        <v>2018</v>
      </c>
      <c r="K16" s="13">
        <v>1</v>
      </c>
      <c r="L16" s="14" t="s">
        <v>485</v>
      </c>
      <c r="M16" s="13" t="s">
        <v>43</v>
      </c>
      <c r="N16" s="15">
        <v>43317</v>
      </c>
      <c r="O16" s="15">
        <v>43434</v>
      </c>
      <c r="P16" s="13" t="s">
        <v>486</v>
      </c>
      <c r="Q16" s="13" t="s">
        <v>487</v>
      </c>
      <c r="R16" s="13">
        <v>15886871111</v>
      </c>
      <c r="S16" s="13" t="s">
        <v>488</v>
      </c>
      <c r="T16" s="13">
        <v>2730.21</v>
      </c>
      <c r="U16" s="26">
        <v>2730.21</v>
      </c>
      <c r="V16" s="27">
        <v>2730.21</v>
      </c>
      <c r="W16" s="28"/>
      <c r="X16" s="28"/>
      <c r="Y16" s="28"/>
      <c r="Z16" s="28"/>
      <c r="AA16" s="28"/>
      <c r="AB16" s="28"/>
      <c r="AC16" s="28"/>
      <c r="AD16" s="28"/>
      <c r="AE16" s="28"/>
      <c r="AF16" s="11">
        <f t="shared" si="0"/>
        <v>2730.21</v>
      </c>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row>
    <row r="17" s="32" customFormat="1" ht="107" customHeight="1" spans="1:220">
      <c r="A17" s="5"/>
      <c r="B17" s="13">
        <v>9</v>
      </c>
      <c r="C17" s="13" t="s">
        <v>125</v>
      </c>
      <c r="D17" s="13">
        <v>653201</v>
      </c>
      <c r="E17" s="13" t="s">
        <v>483</v>
      </c>
      <c r="F17" s="13" t="s">
        <v>489</v>
      </c>
      <c r="G17" s="13" t="s">
        <v>140</v>
      </c>
      <c r="H17" s="13" t="s">
        <v>56</v>
      </c>
      <c r="I17" s="13" t="s">
        <v>49</v>
      </c>
      <c r="J17" s="13">
        <v>2018</v>
      </c>
      <c r="K17" s="13">
        <v>1</v>
      </c>
      <c r="L17" s="14" t="s">
        <v>490</v>
      </c>
      <c r="M17" s="13" t="s">
        <v>43</v>
      </c>
      <c r="N17" s="15">
        <v>43311</v>
      </c>
      <c r="O17" s="15">
        <v>43434</v>
      </c>
      <c r="P17" s="13" t="s">
        <v>483</v>
      </c>
      <c r="Q17" s="13" t="s">
        <v>491</v>
      </c>
      <c r="R17" s="13" t="s">
        <v>492</v>
      </c>
      <c r="S17" s="13" t="s">
        <v>140</v>
      </c>
      <c r="T17" s="13">
        <v>4800</v>
      </c>
      <c r="U17" s="26">
        <v>4800</v>
      </c>
      <c r="V17" s="27">
        <v>4800</v>
      </c>
      <c r="W17" s="28"/>
      <c r="X17" s="28"/>
      <c r="Y17" s="28"/>
      <c r="Z17" s="28"/>
      <c r="AA17" s="28"/>
      <c r="AB17" s="28"/>
      <c r="AC17" s="28"/>
      <c r="AD17" s="28"/>
      <c r="AE17" s="28"/>
      <c r="AF17" s="11">
        <f t="shared" si="0"/>
        <v>4800</v>
      </c>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row>
    <row r="18" s="4" customFormat="1" ht="42" customHeight="1" spans="2:32">
      <c r="B18" s="12" t="s">
        <v>71</v>
      </c>
      <c r="C18" s="12"/>
      <c r="D18" s="12"/>
      <c r="E18" s="12"/>
      <c r="F18" s="12"/>
      <c r="G18" s="12"/>
      <c r="H18" s="12"/>
      <c r="I18" s="12"/>
      <c r="J18" s="12"/>
      <c r="K18" s="12"/>
      <c r="L18" s="12"/>
      <c r="M18" s="12"/>
      <c r="N18" s="12"/>
      <c r="O18" s="12"/>
      <c r="P18" s="12"/>
      <c r="Q18" s="12"/>
      <c r="R18" s="12"/>
      <c r="S18" s="12"/>
      <c r="T18" s="22"/>
      <c r="U18" s="23"/>
      <c r="V18" s="24">
        <f>SUM(V19:V22)</f>
        <v>20000</v>
      </c>
      <c r="W18" s="25"/>
      <c r="X18" s="25"/>
      <c r="Y18" s="25"/>
      <c r="Z18" s="25"/>
      <c r="AA18" s="25"/>
      <c r="AB18" s="25"/>
      <c r="AC18" s="25"/>
      <c r="AD18" s="25"/>
      <c r="AE18" s="25"/>
      <c r="AF18" s="11">
        <f t="shared" si="0"/>
        <v>20000</v>
      </c>
    </row>
    <row r="19" s="5" customFormat="1" ht="67" customHeight="1" spans="2:32">
      <c r="B19" s="13">
        <v>1</v>
      </c>
      <c r="C19" s="13" t="s">
        <v>125</v>
      </c>
      <c r="D19" s="13">
        <v>653201</v>
      </c>
      <c r="E19" s="13" t="s">
        <v>493</v>
      </c>
      <c r="F19" s="13" t="s">
        <v>494</v>
      </c>
      <c r="G19" s="13" t="s">
        <v>84</v>
      </c>
      <c r="H19" s="13" t="s">
        <v>56</v>
      </c>
      <c r="I19" s="13" t="s">
        <v>57</v>
      </c>
      <c r="J19" s="13" t="s">
        <v>306</v>
      </c>
      <c r="K19" s="13">
        <v>1</v>
      </c>
      <c r="L19" s="14" t="s">
        <v>495</v>
      </c>
      <c r="M19" s="13" t="s">
        <v>43</v>
      </c>
      <c r="N19" s="15">
        <v>43059</v>
      </c>
      <c r="O19" s="15">
        <v>43220</v>
      </c>
      <c r="P19" s="13" t="s">
        <v>493</v>
      </c>
      <c r="Q19" s="13" t="s">
        <v>496</v>
      </c>
      <c r="R19" s="14" t="s">
        <v>497</v>
      </c>
      <c r="S19" s="13" t="s">
        <v>186</v>
      </c>
      <c r="T19" s="13">
        <v>8000</v>
      </c>
      <c r="U19" s="26">
        <v>7027</v>
      </c>
      <c r="V19" s="27">
        <v>3700</v>
      </c>
      <c r="W19" s="28"/>
      <c r="X19" s="28"/>
      <c r="Y19" s="28"/>
      <c r="Z19" s="28"/>
      <c r="AA19" s="28"/>
      <c r="AB19" s="28"/>
      <c r="AC19" s="28"/>
      <c r="AD19" s="28"/>
      <c r="AE19" s="28"/>
      <c r="AF19" s="11">
        <f t="shared" si="0"/>
        <v>3700</v>
      </c>
    </row>
    <row r="20" s="5" customFormat="1" ht="67" customHeight="1" spans="2:32">
      <c r="B20" s="13">
        <v>2</v>
      </c>
      <c r="C20" s="13" t="s">
        <v>125</v>
      </c>
      <c r="D20" s="13">
        <v>653201</v>
      </c>
      <c r="E20" s="13" t="s">
        <v>498</v>
      </c>
      <c r="F20" s="13" t="s">
        <v>499</v>
      </c>
      <c r="G20" s="13" t="s">
        <v>84</v>
      </c>
      <c r="H20" s="13" t="s">
        <v>56</v>
      </c>
      <c r="I20" s="13" t="s">
        <v>57</v>
      </c>
      <c r="J20" s="13" t="s">
        <v>306</v>
      </c>
      <c r="K20" s="13">
        <v>1</v>
      </c>
      <c r="L20" s="14" t="s">
        <v>500</v>
      </c>
      <c r="M20" s="13" t="s">
        <v>43</v>
      </c>
      <c r="N20" s="15">
        <v>42736</v>
      </c>
      <c r="O20" s="15">
        <v>43100</v>
      </c>
      <c r="P20" s="13" t="s">
        <v>498</v>
      </c>
      <c r="Q20" s="13" t="s">
        <v>501</v>
      </c>
      <c r="R20" s="14" t="s">
        <v>502</v>
      </c>
      <c r="S20" s="13" t="s">
        <v>186</v>
      </c>
      <c r="T20" s="13">
        <v>3191</v>
      </c>
      <c r="U20" s="26">
        <v>3193</v>
      </c>
      <c r="V20" s="27">
        <v>1500</v>
      </c>
      <c r="W20" s="28"/>
      <c r="X20" s="28"/>
      <c r="Y20" s="28"/>
      <c r="Z20" s="28"/>
      <c r="AA20" s="28"/>
      <c r="AB20" s="28"/>
      <c r="AC20" s="28"/>
      <c r="AD20" s="28"/>
      <c r="AE20" s="28"/>
      <c r="AF20" s="11">
        <f t="shared" si="0"/>
        <v>1500</v>
      </c>
    </row>
    <row r="21" s="5" customFormat="1" ht="67" customHeight="1" spans="2:32">
      <c r="B21" s="13">
        <v>4</v>
      </c>
      <c r="C21" s="13" t="s">
        <v>125</v>
      </c>
      <c r="D21" s="13">
        <v>653201</v>
      </c>
      <c r="E21" s="13" t="s">
        <v>503</v>
      </c>
      <c r="F21" s="13" t="s">
        <v>504</v>
      </c>
      <c r="G21" s="13" t="s">
        <v>84</v>
      </c>
      <c r="H21" s="13" t="s">
        <v>56</v>
      </c>
      <c r="I21" s="13" t="s">
        <v>57</v>
      </c>
      <c r="J21" s="13" t="s">
        <v>312</v>
      </c>
      <c r="K21" s="13">
        <v>2</v>
      </c>
      <c r="L21" s="14" t="s">
        <v>505</v>
      </c>
      <c r="M21" s="13" t="s">
        <v>43</v>
      </c>
      <c r="N21" s="15">
        <v>42644</v>
      </c>
      <c r="O21" s="15">
        <v>42826</v>
      </c>
      <c r="P21" s="13" t="s">
        <v>503</v>
      </c>
      <c r="Q21" s="13" t="s">
        <v>506</v>
      </c>
      <c r="R21" s="14" t="s">
        <v>507</v>
      </c>
      <c r="S21" s="13" t="s">
        <v>92</v>
      </c>
      <c r="T21" s="13">
        <v>34806</v>
      </c>
      <c r="U21" s="26">
        <v>5936</v>
      </c>
      <c r="V21" s="27">
        <v>8000</v>
      </c>
      <c r="W21" s="28"/>
      <c r="X21" s="28"/>
      <c r="Y21" s="28"/>
      <c r="Z21" s="28"/>
      <c r="AA21" s="28"/>
      <c r="AB21" s="28"/>
      <c r="AC21" s="28"/>
      <c r="AD21" s="28"/>
      <c r="AE21" s="28"/>
      <c r="AF21" s="11">
        <f t="shared" si="0"/>
        <v>8000</v>
      </c>
    </row>
    <row r="22" s="5" customFormat="1" ht="67" customHeight="1" spans="2:32">
      <c r="B22" s="13">
        <v>5</v>
      </c>
      <c r="C22" s="13" t="s">
        <v>125</v>
      </c>
      <c r="D22" s="13">
        <v>653201</v>
      </c>
      <c r="E22" s="13" t="s">
        <v>503</v>
      </c>
      <c r="F22" s="13" t="s">
        <v>508</v>
      </c>
      <c r="G22" s="13" t="s">
        <v>84</v>
      </c>
      <c r="H22" s="13" t="s">
        <v>56</v>
      </c>
      <c r="I22" s="13" t="s">
        <v>57</v>
      </c>
      <c r="J22" s="13" t="s">
        <v>312</v>
      </c>
      <c r="K22" s="13">
        <v>1</v>
      </c>
      <c r="L22" s="14" t="s">
        <v>509</v>
      </c>
      <c r="M22" s="13" t="s">
        <v>43</v>
      </c>
      <c r="N22" s="15">
        <v>42644</v>
      </c>
      <c r="O22" s="15">
        <v>42979</v>
      </c>
      <c r="P22" s="13" t="s">
        <v>503</v>
      </c>
      <c r="Q22" s="13" t="s">
        <v>506</v>
      </c>
      <c r="R22" s="14" t="s">
        <v>507</v>
      </c>
      <c r="S22" s="13" t="s">
        <v>92</v>
      </c>
      <c r="T22" s="13">
        <v>16265</v>
      </c>
      <c r="U22" s="26">
        <v>4520</v>
      </c>
      <c r="V22" s="27">
        <v>6800</v>
      </c>
      <c r="W22" s="28"/>
      <c r="X22" s="28"/>
      <c r="Y22" s="28"/>
      <c r="Z22" s="28"/>
      <c r="AA22" s="28"/>
      <c r="AB22" s="28"/>
      <c r="AC22" s="28"/>
      <c r="AD22" s="28"/>
      <c r="AE22" s="28"/>
      <c r="AF22" s="11">
        <f t="shared" si="0"/>
        <v>6800</v>
      </c>
    </row>
  </sheetData>
  <mergeCells count="29">
    <mergeCell ref="B3:C3"/>
    <mergeCell ref="E4:S4"/>
    <mergeCell ref="U4:V4"/>
    <mergeCell ref="B8:S8"/>
    <mergeCell ref="B18:S18"/>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AF4:AF6"/>
    <mergeCell ref="W4:AE5"/>
    <mergeCell ref="B1:AF2"/>
  </mergeCells>
  <dataValidations count="7">
    <dataValidation type="list" allowBlank="1" showInputMessage="1" showErrorMessage="1" sqref="G9:G22">
      <formula1>INDIRECT("db!$B$3:$B$70")</formula1>
    </dataValidation>
    <dataValidation type="list" allowBlank="1" showInputMessage="1" showErrorMessage="1" sqref="C9:D22">
      <formula1>#REF!</formula1>
    </dataValidation>
    <dataValidation type="list" allowBlank="1" showInputMessage="1" showErrorMessage="1" sqref="H9:H22">
      <formula1>"有收益,无收益"</formula1>
    </dataValidation>
    <dataValidation type="date" operator="between" allowBlank="1" showInputMessage="1" showErrorMessage="1" sqref="N9:O18">
      <formula1>18172</formula1>
      <formula2>54789</formula2>
    </dataValidation>
    <dataValidation type="list" allowBlank="1" showInputMessage="1" showErrorMessage="1" sqref="S9:S22">
      <formula1>INDIRECT("db!$D$86:$D$167")</formula1>
    </dataValidation>
    <dataValidation type="list" allowBlank="1" showInputMessage="1" showErrorMessage="1" sqref="I9:I22">
      <formula1>"已立项审批,在建状态,停缓建,已完工,已竣工决算"</formula1>
    </dataValidation>
    <dataValidation type="list" allowBlank="1" showInputMessage="1" showErrorMessage="1" sqref="M9:M22">
      <formula1>"中央,省级,市级,县级"</formula1>
    </dataValidation>
  </dataValidations>
  <printOptions horizontalCentered="1"/>
  <pageMargins left="0.159027777777778" right="0.159027777777778" top="1" bottom="1" header="0.509027777777778" footer="0.509027777777778"/>
  <pageSetup paperSize="8" scale="70"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10</vt:i4>
      </vt:variant>
    </vt:vector>
  </HeadingPairs>
  <TitlesOfParts>
    <vt:vector size="10" baseType="lpstr">
      <vt:lpstr>皮山县</vt:lpstr>
      <vt:lpstr>总表</vt:lpstr>
      <vt:lpstr>墨玉县</vt:lpstr>
      <vt:lpstr>和田县</vt:lpstr>
      <vt:lpstr>洛浦县</vt:lpstr>
      <vt:lpstr>策勒县</vt:lpstr>
      <vt:lpstr>于田县</vt:lpstr>
      <vt:lpstr>民丰县</vt:lpstr>
      <vt:lpstr>和田市</vt:lpstr>
      <vt:lpstr>地区本级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huhu</cp:lastModifiedBy>
  <dcterms:created xsi:type="dcterms:W3CDTF">2019-03-21T13:39:00Z</dcterms:created>
  <dcterms:modified xsi:type="dcterms:W3CDTF">2021-05-19T04:25:44Z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KSOReadingLayout">
    <vt:bool>false</vt:bool>
  </property>
</Properties>
</file>